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876" tabRatio="605" activeTab="0"/>
  </bookViews>
  <sheets>
    <sheet name="svi programi" sheetId="1" r:id="rId1"/>
    <sheet name="opći dio" sheetId="2" r:id="rId2"/>
    <sheet name="plan prihoda" sheetId="3" r:id="rId3"/>
  </sheets>
  <definedNames>
    <definedName name="_xlnm.Print_Area" localSheetId="1">'opći dio'!$A$1:$H$22</definedName>
    <definedName name="_xlnm.Print_Area" localSheetId="0">'svi programi'!$A$1:$O$123</definedName>
  </definedNames>
  <calcPr fullCalcOnLoad="1"/>
</workbook>
</file>

<file path=xl/sharedStrings.xml><?xml version="1.0" encoding="utf-8"?>
<sst xmlns="http://schemas.openxmlformats.org/spreadsheetml/2006/main" count="260" uniqueCount="117">
  <si>
    <t>u kunama</t>
  </si>
  <si>
    <t>Ukupno (po izvorima)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</si>
  <si>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</si>
  <si>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</si>
  <si>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</si>
  <si>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</si>
  <si>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</si>
  <si>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Prihodi i primici</t>
  </si>
  <si>
    <t>Vlastiti prihodi - Prihodi ostvareni obavljanjem   osnovnih i ostalih poslova vlastite djelatnosti</t>
  </si>
  <si>
    <t>Prihodi od nefinancijjske imovine i nadoknade šteta s osnova osiguranja</t>
  </si>
  <si>
    <t>Ukupno</t>
  </si>
  <si>
    <t>Račun rashoda/izdatka</t>
  </si>
  <si>
    <t>Naziv računa</t>
  </si>
  <si>
    <t>Obrazac JLP(R)S FP-RiI</t>
  </si>
  <si>
    <t>Plaće</t>
  </si>
  <si>
    <t>Plaće za redovan rad</t>
  </si>
  <si>
    <t>Ostali rasho. za zapos.</t>
  </si>
  <si>
    <t>Ostali nespomenuti rash.</t>
  </si>
  <si>
    <t>Korisnik proračuna OSNOVNA ŠKOLA  CENTAR,PULA</t>
  </si>
  <si>
    <t>(proračunski/izvanproračunski)Aktivnost:decentralizirane funkcije osnovnoškolskog obrazovanja</t>
  </si>
  <si>
    <t>(proračunski/izvanproračunski)aktivnost :prihodi i rashodi  ostalo škola</t>
  </si>
  <si>
    <t>Opći prihodi i primici Grad Pula</t>
  </si>
  <si>
    <t>Opći prih.i prim.Med.i Ližnj..</t>
  </si>
  <si>
    <t>(proračunski/izvanproračunski) aktivnost :Produženg boravka</t>
  </si>
  <si>
    <t>Opći prihodi i primici PULA SOC.SKRB</t>
  </si>
  <si>
    <t>opći prihodi i prmici grad PU</t>
  </si>
  <si>
    <t>Opći prihodi i primici  Meduln i Ližnjan</t>
  </si>
  <si>
    <t>Opći prihodi i primici grad Pula</t>
  </si>
  <si>
    <t>(proračunski/izvanproračunski)SVEUKUPNO AKTIVNOSTI</t>
  </si>
  <si>
    <t>Opći prih./pri.dec.</t>
  </si>
  <si>
    <t>Opći prih./prim.MT</t>
  </si>
  <si>
    <t>72/Prihodi od prodaje stanova</t>
  </si>
  <si>
    <t>Tekuće pomoći - decentralizacija</t>
  </si>
  <si>
    <t>socijalni program</t>
  </si>
  <si>
    <t>Račun 
rashoda/
izdatka</t>
  </si>
  <si>
    <t xml:space="preserve">Grad Pula </t>
  </si>
  <si>
    <t>Prihodi po posebnim propisima - sufinanciranje</t>
  </si>
  <si>
    <t>Prihodi za pos.namjene HZZ</t>
  </si>
  <si>
    <t>Prihod od nefin.imov. i nadok.šteta s osn.osig.     P2</t>
  </si>
  <si>
    <t>Tekuće pomoći iz drž.prorač</t>
  </si>
  <si>
    <t>Tekuće pomoći iz žup.prorač</t>
  </si>
  <si>
    <t>Tekuće pomoći  iz drž.Prorač.</t>
  </si>
  <si>
    <t>Tekuće pomoći  iz žup..Prorač.</t>
  </si>
  <si>
    <t>prihodi za posebne namjene hzz</t>
  </si>
  <si>
    <t>65269/ostali nespomenuti prihodi</t>
  </si>
  <si>
    <t>Prihodi za posebne namjene hzz</t>
  </si>
  <si>
    <t>2016.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</si>
  <si>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</si>
  <si>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</si>
  <si>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</si>
  <si>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</si>
  <si>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</si>
  <si>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</si>
  <si>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</si>
  <si>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</si>
  <si>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</si>
  <si>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</si>
  <si>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</si>
  <si>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</si>
  <si>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</si>
  <si>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</si>
  <si>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</si>
  <si>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</si>
  <si>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Ukupno prihodi i primici za 2016.</t>
  </si>
  <si>
    <t xml:space="preserve">Ostali nespomenuti prihodi </t>
  </si>
  <si>
    <t>PROCJENA 2017.</t>
  </si>
  <si>
    <t>Financijski rashodi</t>
  </si>
  <si>
    <t>Prih.od nef.imov.i nad.šteta s osnova osig.+ Donacije</t>
  </si>
  <si>
    <t>Donacija</t>
  </si>
  <si>
    <t>Prihodi donacija</t>
  </si>
  <si>
    <t>PRIJEDLOG FINANCIJSKOG PLANA OSNOVNA ŠKOLA CENTAR  ZA 2015. I                                                                                                                                                PROJEKCIJA PLANA ZA  2016. I 2017. GODINU</t>
  </si>
  <si>
    <t>Prijedlog plana 
za 2015.</t>
  </si>
  <si>
    <t>Projekcija plana
za 2016.</t>
  </si>
  <si>
    <t>Projekcija plana 
za 2017.</t>
  </si>
  <si>
    <t>2017.</t>
  </si>
  <si>
    <t>Ukupno prihodi i primici za 2017.</t>
  </si>
  <si>
    <t>Donacije</t>
  </si>
  <si>
    <t>Naknada troš,zaposlenima</t>
  </si>
  <si>
    <t>Rashodi za mater.i energiju</t>
  </si>
  <si>
    <t>Ostali financijski rashodi</t>
  </si>
  <si>
    <t>Doprinosi na plaće</t>
  </si>
  <si>
    <t>Rashodi za usluge</t>
  </si>
  <si>
    <t>Rashodi poslovanja</t>
  </si>
  <si>
    <t>Materijalni rashodi</t>
  </si>
  <si>
    <t xml:space="preserve">Sveukupno </t>
  </si>
  <si>
    <t>decentralizacija</t>
  </si>
  <si>
    <t>Rashodi za nabavu dugotraj.imovine</t>
  </si>
  <si>
    <t xml:space="preserve">Rashodi za nabavu nefin.imovin </t>
  </si>
  <si>
    <t xml:space="preserve">Postrojenja i oprema </t>
  </si>
  <si>
    <t>Knjige ,umjet.djela iost.iz.vrij.</t>
  </si>
  <si>
    <t>Ostali fin.rashodi</t>
  </si>
  <si>
    <t xml:space="preserve">UKUPNO </t>
  </si>
  <si>
    <t>PLAĆE MINISTARSTVO</t>
  </si>
  <si>
    <t>(proračunski/izvanproračunski)aktivnost :GRADSKA SREDSTVA</t>
  </si>
  <si>
    <t>PREUSMJERENA GRADSKA SREDSTVA</t>
  </si>
  <si>
    <t>Rashodi plaća ministarstvo</t>
  </si>
  <si>
    <t>Preusmjerena gradska sredstva</t>
  </si>
  <si>
    <t>SVEUKUPNO:</t>
  </si>
  <si>
    <t>Financijski  plana za  2016.-u godinu - Plan rashoda i izdataka</t>
  </si>
  <si>
    <t>PROCJENA 2018.</t>
  </si>
  <si>
    <t>PLAN 2016.</t>
  </si>
  <si>
    <t>PROCJENA 2017</t>
  </si>
  <si>
    <t>Procjena 2017.</t>
  </si>
  <si>
    <t>Procjena 2018.</t>
  </si>
  <si>
    <t>PLAN 
2016.</t>
  </si>
  <si>
    <t xml:space="preserve"> Procjena 2017.</t>
  </si>
  <si>
    <t>Tekuće pomoći iz grad.prorač</t>
  </si>
  <si>
    <t>Reprezentacija</t>
  </si>
  <si>
    <t>Prihodi za pos.namjene HZZ+HUM.UDRUGE</t>
  </si>
  <si>
    <t>Uplata za nezapošlj invalida</t>
  </si>
  <si>
    <t xml:space="preserve">                                                                                        'ostalinespomenuti prihodi po posebnim propisimas</t>
  </si>
  <si>
    <t>Ukupno prihodi i primici za 2018.</t>
  </si>
  <si>
    <t>631/prihodi za nef.imov.</t>
  </si>
  <si>
    <t>63/prihodi koji nisu iz nadlež.pror.</t>
  </si>
  <si>
    <t>66/prihodi od pruženih usluga,donac.</t>
  </si>
  <si>
    <t>67/prihodi za finan.rashoda posl. Grad Pula</t>
  </si>
  <si>
    <t>2018.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</si>
</sst>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8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sz val="14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14"/>
      <name val="Arial"/>
      <family val="2"/>
    </font>
    <font>
      <sz val="12"/>
      <color indexed="53"/>
      <name val="Times New Roman"/>
      <family val="1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40"/>
      <name val="Times New Roman"/>
      <family val="1"/>
    </font>
    <font>
      <sz val="10"/>
      <color indexed="40"/>
      <name val="Arial"/>
      <family val="2"/>
    </font>
    <font>
      <b/>
      <sz val="12"/>
      <color indexed="40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B0F0"/>
      <name val="Times New Roman"/>
      <family val="1"/>
    </font>
    <font>
      <sz val="10"/>
      <color rgb="FF00B0F0"/>
      <name val="Arial"/>
      <family val="2"/>
    </font>
    <font>
      <b/>
      <sz val="12"/>
      <color rgb="FF00B0F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  <font>
      <sz val="12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22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1" applyNumberFormat="0" applyFont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0" fillId="27" borderId="2" applyNumberFormat="0" applyAlignment="0" applyProtection="0"/>
    <xf numFmtId="0" fontId="61" fillId="27" borderId="3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 wrapText="1"/>
    </xf>
    <xf numFmtId="179" fontId="2" fillId="0" borderId="0" xfId="61" applyFont="1" applyBorder="1" applyAlignment="1">
      <alignment/>
    </xf>
    <xf numFmtId="179" fontId="3" fillId="0" borderId="0" xfId="6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5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Fill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0" fontId="7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Fill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top" wrapText="1"/>
    </xf>
    <xf numFmtId="3" fontId="10" fillId="3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6" fillId="0" borderId="15" xfId="0" applyFont="1" applyBorder="1" applyAlignment="1" quotePrefix="1">
      <alignment horizontal="left" wrapText="1"/>
    </xf>
    <xf numFmtId="0" fontId="16" fillId="0" borderId="11" xfId="0" applyFont="1" applyBorder="1" applyAlignment="1" quotePrefix="1">
      <alignment horizontal="left" wrapText="1"/>
    </xf>
    <xf numFmtId="0" fontId="16" fillId="0" borderId="11" xfId="0" applyFont="1" applyBorder="1" applyAlignment="1" quotePrefix="1">
      <alignment horizontal="center" wrapText="1"/>
    </xf>
    <xf numFmtId="0" fontId="16" fillId="0" borderId="11" xfId="0" applyNumberFormat="1" applyFont="1" applyFill="1" applyBorder="1" applyAlignment="1" applyProtection="1" quotePrefix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3" fontId="16" fillId="0" borderId="1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3" fontId="16" fillId="0" borderId="13" xfId="0" applyNumberFormat="1" applyFont="1" applyFill="1" applyBorder="1" applyAlignment="1" applyProtection="1">
      <alignment horizontal="right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3" fontId="16" fillId="0" borderId="15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1" xfId="0" applyFont="1" applyBorder="1" applyAlignment="1" quotePrefix="1">
      <alignment horizontal="left"/>
    </xf>
    <xf numFmtId="0" fontId="16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 horizont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1" fontId="7" fillId="33" borderId="17" xfId="0" applyNumberFormat="1" applyFont="1" applyFill="1" applyBorder="1" applyAlignment="1">
      <alignment horizontal="right" vertical="top" wrapText="1"/>
    </xf>
    <xf numFmtId="1" fontId="7" fillId="33" borderId="18" xfId="0" applyNumberFormat="1" applyFont="1" applyFill="1" applyBorder="1" applyAlignment="1">
      <alignment horizontal="left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" fontId="7" fillId="0" borderId="28" xfId="0" applyNumberFormat="1" applyFont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" fontId="7" fillId="0" borderId="17" xfId="0" applyNumberFormat="1" applyFont="1" applyFill="1" applyBorder="1" applyAlignment="1">
      <alignment horizontal="right" vertical="top" wrapText="1"/>
    </xf>
    <xf numFmtId="1" fontId="7" fillId="0" borderId="18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7" fillId="0" borderId="29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vertical="top"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 vertical="center" wrapText="1"/>
    </xf>
    <xf numFmtId="3" fontId="22" fillId="0" borderId="25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8" fillId="0" borderId="25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3" fontId="3" fillId="0" borderId="0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left" vertical="justify"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 quotePrefix="1">
      <alignment horizontal="left"/>
    </xf>
    <xf numFmtId="0" fontId="21" fillId="0" borderId="34" xfId="0" applyNumberFormat="1" applyFont="1" applyBorder="1" applyAlignment="1">
      <alignment horizontal="center"/>
    </xf>
    <xf numFmtId="0" fontId="21" fillId="0" borderId="34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33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0" fillId="32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10" fillId="0" borderId="34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 wrapText="1"/>
    </xf>
    <xf numFmtId="3" fontId="10" fillId="32" borderId="35" xfId="0" applyNumberFormat="1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 quotePrefix="1">
      <alignment horizontal="left" vertical="center"/>
    </xf>
    <xf numFmtId="3" fontId="75" fillId="0" borderId="0" xfId="0" applyNumberFormat="1" applyFont="1" applyAlignment="1">
      <alignment/>
    </xf>
    <xf numFmtId="3" fontId="75" fillId="0" borderId="36" xfId="0" applyNumberFormat="1" applyFont="1" applyBorder="1" applyAlignment="1">
      <alignment/>
    </xf>
    <xf numFmtId="0" fontId="76" fillId="0" borderId="0" xfId="0" applyFont="1" applyAlignment="1">
      <alignment/>
    </xf>
    <xf numFmtId="3" fontId="75" fillId="0" borderId="0" xfId="0" applyNumberFormat="1" applyFont="1" applyAlignment="1">
      <alignment wrapText="1"/>
    </xf>
    <xf numFmtId="0" fontId="75" fillId="0" borderId="36" xfId="0" applyNumberFormat="1" applyFont="1" applyBorder="1" applyAlignment="1">
      <alignment horizontal="center"/>
    </xf>
    <xf numFmtId="0" fontId="75" fillId="0" borderId="36" xfId="0" applyNumberFormat="1" applyFont="1" applyBorder="1" applyAlignment="1">
      <alignment/>
    </xf>
    <xf numFmtId="0" fontId="77" fillId="0" borderId="33" xfId="0" applyNumberFormat="1" applyFont="1" applyBorder="1" applyAlignment="1">
      <alignment/>
    </xf>
    <xf numFmtId="3" fontId="77" fillId="0" borderId="33" xfId="0" applyNumberFormat="1" applyFont="1" applyBorder="1" applyAlignment="1">
      <alignment/>
    </xf>
    <xf numFmtId="3" fontId="75" fillId="0" borderId="0" xfId="0" applyNumberFormat="1" applyFont="1" applyBorder="1" applyAlignment="1">
      <alignment/>
    </xf>
    <xf numFmtId="3" fontId="78" fillId="0" borderId="0" xfId="0" applyNumberFormat="1" applyFont="1" applyBorder="1" applyAlignment="1">
      <alignment vertical="center"/>
    </xf>
    <xf numFmtId="3" fontId="79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 horizontal="center" wrapText="1"/>
    </xf>
    <xf numFmtId="0" fontId="6" fillId="0" borderId="15" xfId="0" applyNumberFormat="1" applyFont="1" applyBorder="1" applyAlignment="1" quotePrefix="1">
      <alignment horizontal="center" vertical="center" wrapText="1"/>
    </xf>
    <xf numFmtId="3" fontId="3" fillId="0" borderId="37" xfId="0" applyNumberFormat="1" applyFont="1" applyFill="1" applyBorder="1" applyAlignment="1">
      <alignment horizontal="center" wrapText="1"/>
    </xf>
    <xf numFmtId="0" fontId="0" fillId="0" borderId="3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3" fontId="2" fillId="0" borderId="16" xfId="0" applyNumberFormat="1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5" xfId="0" applyNumberFormat="1" applyFont="1" applyBorder="1" applyAlignment="1" quotePrefix="1">
      <alignment horizontal="center"/>
    </xf>
    <xf numFmtId="0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76" fillId="0" borderId="24" xfId="0" applyNumberFormat="1" applyFont="1" applyBorder="1" applyAlignment="1">
      <alignment/>
    </xf>
    <xf numFmtId="3" fontId="76" fillId="0" borderId="16" xfId="0" applyNumberFormat="1" applyFont="1" applyBorder="1" applyAlignment="1">
      <alignment/>
    </xf>
    <xf numFmtId="3" fontId="76" fillId="0" borderId="25" xfId="0" applyNumberFormat="1" applyFont="1" applyBorder="1" applyAlignment="1">
      <alignment/>
    </xf>
    <xf numFmtId="3" fontId="76" fillId="0" borderId="22" xfId="0" applyNumberFormat="1" applyFont="1" applyBorder="1" applyAlignment="1">
      <alignment horizontal="right" vertical="center" wrapText="1"/>
    </xf>
    <xf numFmtId="3" fontId="76" fillId="0" borderId="24" xfId="0" applyNumberFormat="1" applyFont="1" applyBorder="1" applyAlignment="1">
      <alignment/>
    </xf>
    <xf numFmtId="3" fontId="76" fillId="0" borderId="16" xfId="0" applyNumberFormat="1" applyFont="1" applyBorder="1" applyAlignment="1">
      <alignment/>
    </xf>
    <xf numFmtId="3" fontId="76" fillId="0" borderId="25" xfId="0" applyNumberFormat="1" applyFont="1" applyBorder="1" applyAlignment="1">
      <alignment/>
    </xf>
    <xf numFmtId="0" fontId="80" fillId="0" borderId="14" xfId="0" applyFont="1" applyBorder="1" applyAlignment="1">
      <alignment vertical="top"/>
    </xf>
    <xf numFmtId="0" fontId="80" fillId="0" borderId="14" xfId="0" applyFont="1" applyBorder="1" applyAlignment="1">
      <alignment vertical="top"/>
    </xf>
    <xf numFmtId="0" fontId="80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76" fillId="0" borderId="14" xfId="0" applyFont="1" applyBorder="1" applyAlignment="1">
      <alignment vertical="top" wrapText="1"/>
    </xf>
    <xf numFmtId="3" fontId="76" fillId="0" borderId="22" xfId="0" applyNumberFormat="1" applyFont="1" applyBorder="1" applyAlignment="1">
      <alignment/>
    </xf>
    <xf numFmtId="3" fontId="76" fillId="0" borderId="22" xfId="0" applyNumberFormat="1" applyFont="1" applyBorder="1" applyAlignment="1">
      <alignment wrapText="1"/>
    </xf>
    <xf numFmtId="3" fontId="76" fillId="0" borderId="22" xfId="0" applyNumberFormat="1" applyFont="1" applyBorder="1" applyAlignment="1">
      <alignment horizontal="center" vertical="center" wrapText="1"/>
    </xf>
    <xf numFmtId="3" fontId="76" fillId="0" borderId="23" xfId="0" applyNumberFormat="1" applyFont="1" applyBorder="1" applyAlignment="1">
      <alignment horizontal="center" vertical="center" wrapText="1"/>
    </xf>
    <xf numFmtId="3" fontId="76" fillId="0" borderId="32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wrapText="1"/>
    </xf>
    <xf numFmtId="3" fontId="27" fillId="0" borderId="20" xfId="0" applyNumberFormat="1" applyFont="1" applyBorder="1" applyAlignment="1">
      <alignment horizontal="right" vertical="center" wrapText="1"/>
    </xf>
    <xf numFmtId="1" fontId="0" fillId="0" borderId="30" xfId="0" applyNumberFormat="1" applyFont="1" applyBorder="1" applyAlignment="1">
      <alignment wrapText="1"/>
    </xf>
    <xf numFmtId="1" fontId="0" fillId="0" borderId="18" xfId="0" applyNumberFormat="1" applyFont="1" applyBorder="1" applyAlignment="1">
      <alignment wrapText="1"/>
    </xf>
    <xf numFmtId="3" fontId="76" fillId="0" borderId="22" xfId="0" applyNumberFormat="1" applyFont="1" applyBorder="1" applyAlignment="1">
      <alignment horizontal="right" wrapText="1"/>
    </xf>
    <xf numFmtId="3" fontId="5" fillId="0" borderId="42" xfId="0" applyNumberFormat="1" applyFont="1" applyBorder="1" applyAlignment="1">
      <alignment horizontal="left"/>
    </xf>
    <xf numFmtId="3" fontId="3" fillId="0" borderId="43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4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left" vertical="justify" wrapText="1"/>
    </xf>
    <xf numFmtId="179" fontId="3" fillId="0" borderId="45" xfId="61" applyFont="1" applyBorder="1" applyAlignment="1">
      <alignment wrapText="1"/>
    </xf>
    <xf numFmtId="179" fontId="3" fillId="0" borderId="0" xfId="61" applyFont="1" applyBorder="1" applyAlignment="1">
      <alignment wrapText="1"/>
    </xf>
    <xf numFmtId="3" fontId="3" fillId="0" borderId="15" xfId="0" applyNumberFormat="1" applyFont="1" applyBorder="1" applyAlignment="1">
      <alignment horizontal="left"/>
    </xf>
    <xf numFmtId="3" fontId="3" fillId="0" borderId="46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4" fillId="0" borderId="15" xfId="0" applyNumberFormat="1" applyFont="1" applyBorder="1" applyAlignment="1">
      <alignment horizontal="left"/>
    </xf>
    <xf numFmtId="3" fontId="3" fillId="0" borderId="11" xfId="0" applyNumberFormat="1" applyFont="1" applyBorder="1" applyAlignment="1" quotePrefix="1">
      <alignment horizontal="right"/>
    </xf>
    <xf numFmtId="3" fontId="3" fillId="0" borderId="11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Fill="1" applyBorder="1" applyAlignment="1" quotePrefix="1">
      <alignment horizontal="left" wrapText="1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0" fontId="2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3" fillId="0" borderId="55" xfId="0" applyNumberFormat="1" applyFont="1" applyBorder="1" applyAlignment="1" quotePrefix="1">
      <alignment horizontal="center"/>
    </xf>
    <xf numFmtId="0" fontId="4" fillId="0" borderId="10" xfId="0" applyNumberFormat="1" applyFont="1" applyBorder="1" applyAlignment="1">
      <alignment horizontal="left" vertical="justify"/>
    </xf>
    <xf numFmtId="3" fontId="3" fillId="0" borderId="10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0" fontId="2" fillId="0" borderId="49" xfId="0" applyNumberFormat="1" applyFont="1" applyBorder="1" applyAlignment="1">
      <alignment horizontal="left"/>
    </xf>
    <xf numFmtId="0" fontId="3" fillId="0" borderId="59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left"/>
    </xf>
    <xf numFmtId="3" fontId="2" fillId="0" borderId="6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0" fontId="2" fillId="0" borderId="59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57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/>
    </xf>
    <xf numFmtId="0" fontId="4" fillId="0" borderId="11" xfId="0" applyNumberFormat="1" applyFont="1" applyBorder="1" applyAlignment="1" quotePrefix="1">
      <alignment horizontal="left" vertical="justify"/>
    </xf>
    <xf numFmtId="3" fontId="3" fillId="0" borderId="4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6" xfId="0" applyNumberFormat="1" applyFont="1" applyBorder="1" applyAlignment="1" quotePrefix="1">
      <alignment horizontal="center"/>
    </xf>
    <xf numFmtId="3" fontId="3" fillId="0" borderId="33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3" fillId="0" borderId="38" xfId="0" applyNumberFormat="1" applyFont="1" applyBorder="1" applyAlignment="1" quotePrefix="1">
      <alignment horizontal="center"/>
    </xf>
    <xf numFmtId="0" fontId="4" fillId="0" borderId="33" xfId="0" applyNumberFormat="1" applyFont="1" applyBorder="1" applyAlignment="1" quotePrefix="1">
      <alignment horizontal="left" vertical="justify"/>
    </xf>
    <xf numFmtId="3" fontId="3" fillId="0" borderId="33" xfId="0" applyNumberFormat="1" applyFont="1" applyBorder="1" applyAlignment="1">
      <alignment wrapText="1"/>
    </xf>
    <xf numFmtId="3" fontId="3" fillId="0" borderId="39" xfId="0" applyNumberFormat="1" applyFont="1" applyBorder="1" applyAlignment="1">
      <alignment/>
    </xf>
    <xf numFmtId="0" fontId="4" fillId="0" borderId="10" xfId="0" applyNumberFormat="1" applyFont="1" applyBorder="1" applyAlignment="1" quotePrefix="1">
      <alignment horizontal="left" vertical="justify"/>
    </xf>
    <xf numFmtId="3" fontId="10" fillId="0" borderId="0" xfId="0" applyNumberFormat="1" applyFont="1" applyBorder="1" applyAlignment="1" quotePrefix="1">
      <alignment horizontal="left"/>
    </xf>
    <xf numFmtId="3" fontId="10" fillId="0" borderId="10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/>
    </xf>
    <xf numFmtId="3" fontId="10" fillId="0" borderId="11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 quotePrefix="1">
      <alignment horizontal="left" vertical="center"/>
    </xf>
    <xf numFmtId="3" fontId="10" fillId="0" borderId="15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0" fontId="3" fillId="0" borderId="38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7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15" xfId="0" applyNumberFormat="1" applyFont="1" applyFill="1" applyBorder="1" applyAlignment="1" applyProtection="1" quotePrefix="1">
      <alignment horizontal="left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1" fillId="0" borderId="15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0" borderId="15" xfId="0" applyNumberFormat="1" applyFont="1" applyFill="1" applyBorder="1" applyAlignment="1" applyProtection="1">
      <alignment horizontal="left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25" fillId="0" borderId="41" xfId="0" applyNumberFormat="1" applyFont="1" applyBorder="1" applyAlignment="1">
      <alignment horizontal="center"/>
    </xf>
    <xf numFmtId="3" fontId="25" fillId="0" borderId="61" xfId="0" applyNumberFormat="1" applyFont="1" applyBorder="1" applyAlignment="1">
      <alignment horizontal="center"/>
    </xf>
    <xf numFmtId="3" fontId="25" fillId="0" borderId="62" xfId="0" applyNumberFormat="1" applyFont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2219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572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57825"/>
          <a:ext cx="22193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57825"/>
          <a:ext cx="10572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53525"/>
          <a:ext cx="22193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53525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="70" zoomScaleNormal="70" zoomScaleSheetLayoutView="100" zoomScalePageLayoutView="0" workbookViewId="0" topLeftCell="A1">
      <selection activeCell="D105" sqref="D105"/>
    </sheetView>
  </sheetViews>
  <sheetFormatPr defaultColWidth="9.140625" defaultRowHeight="12.75"/>
  <cols>
    <col min="1" max="1" width="27.28125" style="30" customWidth="1"/>
    <col min="2" max="2" width="26.28125" style="30" bestFit="1" customWidth="1"/>
    <col min="3" max="3" width="15.421875" style="30" customWidth="1"/>
    <col min="4" max="4" width="15.8515625" style="30" customWidth="1"/>
    <col min="5" max="5" width="13.421875" style="30" customWidth="1"/>
    <col min="6" max="6" width="12.8515625" style="30" customWidth="1"/>
    <col min="7" max="7" width="11.00390625" style="30" customWidth="1"/>
    <col min="8" max="8" width="11.7109375" style="30" customWidth="1"/>
    <col min="9" max="11" width="10.57421875" style="30" customWidth="1"/>
    <col min="12" max="12" width="11.57421875" style="30" customWidth="1"/>
    <col min="13" max="13" width="10.8515625" style="30" customWidth="1"/>
    <col min="14" max="14" width="13.421875" style="30" customWidth="1"/>
    <col min="15" max="15" width="15.8515625" style="30" customWidth="1"/>
    <col min="16" max="16384" width="9.140625" style="30" customWidth="1"/>
  </cols>
  <sheetData>
    <row r="1" spans="1:15" ht="15.75">
      <c r="A1" s="321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9"/>
      <c r="N1" s="18" t="s">
        <v>13</v>
      </c>
      <c r="O1" s="1"/>
    </row>
    <row r="2" spans="1:1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19" t="s">
        <v>18</v>
      </c>
      <c r="B3" s="16"/>
      <c r="C3" s="16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4" t="s">
        <v>28</v>
      </c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1.5" thickBot="1">
      <c r="A6" s="201" t="s">
        <v>7</v>
      </c>
      <c r="B6" s="202" t="s">
        <v>100</v>
      </c>
      <c r="C6" s="203" t="s">
        <v>65</v>
      </c>
      <c r="D6" s="203" t="s">
        <v>99</v>
      </c>
      <c r="E6" s="1"/>
      <c r="F6" s="5"/>
      <c r="G6" s="1"/>
      <c r="H6" s="1"/>
      <c r="I6" s="1"/>
      <c r="J6" s="1"/>
      <c r="K6" s="1"/>
      <c r="L6" s="1"/>
      <c r="M6" s="1"/>
      <c r="N6" s="1"/>
      <c r="O6" s="1"/>
    </row>
    <row r="7" spans="1:15" ht="31.5" thickTop="1">
      <c r="A7" s="204" t="s">
        <v>24</v>
      </c>
      <c r="B7" s="205">
        <f>D99</f>
        <v>85000</v>
      </c>
      <c r="C7" s="205">
        <f>N99</f>
        <v>85000</v>
      </c>
      <c r="D7" s="205">
        <f>O99</f>
        <v>85000</v>
      </c>
      <c r="E7" s="124"/>
      <c r="F7" s="5"/>
      <c r="G7" s="1"/>
      <c r="H7" s="1"/>
      <c r="I7" s="1"/>
      <c r="J7" s="1"/>
      <c r="K7" s="1"/>
      <c r="L7" s="1"/>
      <c r="M7" s="1"/>
      <c r="N7" s="1"/>
      <c r="O7" s="1"/>
    </row>
    <row r="8" spans="1:15" ht="30.75">
      <c r="A8" s="206" t="s">
        <v>32</v>
      </c>
      <c r="B8" s="205">
        <f>C29</f>
        <v>469000</v>
      </c>
      <c r="C8" s="205">
        <f>N29</f>
        <v>469000</v>
      </c>
      <c r="D8" s="205">
        <f>O29</f>
        <v>469000</v>
      </c>
      <c r="E8" s="124"/>
      <c r="F8" s="5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206" t="s">
        <v>69</v>
      </c>
      <c r="B9" s="205">
        <f>SUM(K101)</f>
        <v>10000</v>
      </c>
      <c r="C9" s="207">
        <v>10000</v>
      </c>
      <c r="D9" s="207">
        <v>10000</v>
      </c>
      <c r="E9" s="124"/>
      <c r="F9" s="5"/>
      <c r="G9" s="1"/>
      <c r="H9" s="1"/>
      <c r="I9" s="1"/>
      <c r="J9" s="1"/>
      <c r="K9" s="1"/>
      <c r="L9" s="1"/>
      <c r="M9" s="1"/>
      <c r="N9" s="1"/>
      <c r="O9" s="1"/>
    </row>
    <row r="10" spans="1:15" ht="30.75">
      <c r="A10" s="206" t="s">
        <v>27</v>
      </c>
      <c r="B10" s="205">
        <f>D61+D102</f>
        <v>192910</v>
      </c>
      <c r="C10" s="205">
        <v>230710</v>
      </c>
      <c r="D10" s="205">
        <v>230710</v>
      </c>
      <c r="E10" s="12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3" customHeight="1">
      <c r="A11" s="208" t="s">
        <v>8</v>
      </c>
      <c r="B11" s="205">
        <f>E101</f>
        <v>35000</v>
      </c>
      <c r="C11" s="205">
        <v>35000</v>
      </c>
      <c r="D11" s="205">
        <v>35000</v>
      </c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4.5" customHeight="1">
      <c r="A12" s="206" t="s">
        <v>4</v>
      </c>
      <c r="B12" s="205">
        <f>SUM(F101)</f>
        <v>271300</v>
      </c>
      <c r="C12" s="205">
        <v>271300</v>
      </c>
      <c r="D12" s="205">
        <v>271300</v>
      </c>
      <c r="E12" s="124"/>
      <c r="F12" s="6"/>
      <c r="G12" s="1"/>
      <c r="H12" s="1"/>
      <c r="I12" s="1"/>
      <c r="J12" s="1"/>
      <c r="K12" s="1"/>
      <c r="L12" s="1"/>
      <c r="M12" s="1"/>
      <c r="N12" s="1"/>
      <c r="O12" s="1"/>
    </row>
    <row r="13" spans="1:15" ht="35.25" customHeight="1">
      <c r="A13" s="204" t="s">
        <v>26</v>
      </c>
      <c r="B13" s="205">
        <f>SUM(G101)</f>
        <v>35000</v>
      </c>
      <c r="C13" s="205">
        <v>35000</v>
      </c>
      <c r="D13" s="205">
        <v>35000</v>
      </c>
      <c r="E13" s="124"/>
      <c r="F13" s="6"/>
      <c r="G13" s="1"/>
      <c r="H13" s="1"/>
      <c r="I13" s="1"/>
      <c r="J13" s="1"/>
      <c r="K13" s="1"/>
      <c r="L13" s="1"/>
      <c r="M13" s="1"/>
      <c r="N13" s="1"/>
      <c r="O13" s="1"/>
    </row>
    <row r="14" spans="1:15" ht="33" customHeight="1">
      <c r="A14" s="204" t="s">
        <v>41</v>
      </c>
      <c r="B14" s="205">
        <f>H101</f>
        <v>21040</v>
      </c>
      <c r="C14" s="205">
        <v>21040</v>
      </c>
      <c r="D14" s="205">
        <v>21040</v>
      </c>
      <c r="E14" s="124"/>
      <c r="F14" s="6"/>
      <c r="G14" s="1"/>
      <c r="H14" s="1"/>
      <c r="I14" s="1"/>
      <c r="J14" s="1"/>
      <c r="K14" s="1"/>
      <c r="L14" s="1"/>
      <c r="M14" s="1"/>
      <c r="N14" s="1"/>
      <c r="O14" s="1"/>
    </row>
    <row r="15" spans="1:15" ht="35.25" customHeight="1">
      <c r="A15" s="209" t="s">
        <v>9</v>
      </c>
      <c r="B15" s="205">
        <f>L101</f>
        <v>11000</v>
      </c>
      <c r="C15" s="205">
        <v>11000</v>
      </c>
      <c r="D15" s="205">
        <v>11000</v>
      </c>
      <c r="E15" s="124"/>
      <c r="F15" s="6"/>
      <c r="G15" s="1"/>
      <c r="H15" s="1"/>
      <c r="I15" s="1"/>
      <c r="J15" s="1"/>
      <c r="K15" s="1"/>
      <c r="L15" s="1"/>
      <c r="M15" s="1"/>
      <c r="N15" s="1"/>
      <c r="O15" s="1"/>
    </row>
    <row r="16" spans="1:15" ht="33" customHeight="1">
      <c r="A16" s="204" t="s">
        <v>42</v>
      </c>
      <c r="B16" s="205">
        <f>I101</f>
        <v>79000</v>
      </c>
      <c r="C16" s="205">
        <v>41200</v>
      </c>
      <c r="D16" s="205">
        <v>41200</v>
      </c>
      <c r="E16" s="12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30.75">
      <c r="A17" s="210" t="s">
        <v>43</v>
      </c>
      <c r="B17" s="205">
        <f>M101</f>
        <v>150600</v>
      </c>
      <c r="C17" s="205">
        <v>145600</v>
      </c>
      <c r="D17" s="205">
        <v>145600</v>
      </c>
      <c r="E17" s="124"/>
      <c r="F17" s="6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210" t="s">
        <v>64</v>
      </c>
      <c r="B18" s="205">
        <f>SUM(J101)</f>
        <v>1020</v>
      </c>
      <c r="C18" s="205">
        <v>1020</v>
      </c>
      <c r="D18" s="205">
        <v>1020</v>
      </c>
      <c r="E18" s="124"/>
      <c r="F18" s="6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211" t="s">
        <v>10</v>
      </c>
      <c r="B19" s="212">
        <f>SUM(B7:B18)</f>
        <v>1360870</v>
      </c>
      <c r="C19" s="213">
        <f>N101</f>
        <v>1355870</v>
      </c>
      <c r="D19" s="214">
        <f>SUM(D7:D18)</f>
        <v>1355870</v>
      </c>
      <c r="E19" s="124"/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215" t="s">
        <v>95</v>
      </c>
      <c r="B20" s="216">
        <f>C105</f>
        <v>4766000</v>
      </c>
      <c r="C20" s="217">
        <f>N105</f>
        <v>4766000</v>
      </c>
      <c r="D20" s="216">
        <f>O105</f>
        <v>4766000</v>
      </c>
      <c r="E20" s="124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218" t="s">
        <v>96</v>
      </c>
      <c r="B21" s="219">
        <f>C116</f>
        <v>450800</v>
      </c>
      <c r="C21" s="219">
        <f>N116</f>
        <v>450800</v>
      </c>
      <c r="D21" s="220">
        <f>O116</f>
        <v>450800</v>
      </c>
      <c r="E21" s="126"/>
      <c r="F21" s="8"/>
      <c r="G21" s="8"/>
      <c r="H21" s="8"/>
      <c r="I21" s="8"/>
      <c r="J21" s="8"/>
      <c r="K21" s="8"/>
      <c r="L21" s="8"/>
      <c r="M21" s="8"/>
      <c r="N21" s="1"/>
      <c r="O21" s="1"/>
    </row>
    <row r="22" spans="1:15" ht="15">
      <c r="A22" s="221" t="s">
        <v>97</v>
      </c>
      <c r="B22" s="222">
        <f>SUM(B19:B21)</f>
        <v>6577670</v>
      </c>
      <c r="C22" s="223">
        <f>SUM(C19:C21)</f>
        <v>6572670</v>
      </c>
      <c r="D22" s="224">
        <f>SUM(D19:D21)</f>
        <v>6572670</v>
      </c>
      <c r="E22" s="124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225"/>
      <c r="B23" s="225"/>
      <c r="C23" s="225"/>
      <c r="D23" s="226"/>
      <c r="E23" s="9"/>
      <c r="F23" s="9"/>
      <c r="G23" s="9"/>
      <c r="H23" s="9"/>
      <c r="I23" s="9"/>
      <c r="J23" s="9"/>
      <c r="K23" s="9"/>
      <c r="L23" s="9"/>
      <c r="M23" s="9"/>
      <c r="N23" s="9"/>
      <c r="O23" s="11" t="s">
        <v>0</v>
      </c>
    </row>
    <row r="24" spans="1:15" ht="15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9"/>
    </row>
    <row r="26" spans="1:15" ht="15">
      <c r="A26" s="170" t="s">
        <v>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71"/>
    </row>
    <row r="27" spans="1:15" ht="12.75">
      <c r="A27" s="17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71"/>
    </row>
    <row r="28" spans="1:15" s="3" customFormat="1" ht="75.75" customHeight="1">
      <c r="A28" s="165" t="s">
        <v>11</v>
      </c>
      <c r="B28" s="14" t="s">
        <v>12</v>
      </c>
      <c r="C28" s="15" t="s">
        <v>100</v>
      </c>
      <c r="D28" s="15" t="s">
        <v>2</v>
      </c>
      <c r="E28" s="15" t="s">
        <v>3</v>
      </c>
      <c r="F28" s="15" t="s">
        <v>4</v>
      </c>
      <c r="G28" s="15" t="s">
        <v>29</v>
      </c>
      <c r="H28" s="15" t="s">
        <v>30</v>
      </c>
      <c r="I28" s="15" t="s">
        <v>40</v>
      </c>
      <c r="J28" s="15" t="s">
        <v>106</v>
      </c>
      <c r="K28" s="102" t="s">
        <v>68</v>
      </c>
      <c r="L28" s="15" t="s">
        <v>67</v>
      </c>
      <c r="M28" s="22" t="s">
        <v>37</v>
      </c>
      <c r="N28" s="20" t="s">
        <v>65</v>
      </c>
      <c r="O28" s="166" t="s">
        <v>99</v>
      </c>
    </row>
    <row r="29" spans="1:15" s="1" customFormat="1" ht="14.25" customHeight="1">
      <c r="A29" s="227">
        <v>3</v>
      </c>
      <c r="B29" s="228" t="s">
        <v>82</v>
      </c>
      <c r="C29" s="229">
        <f aca="true" t="shared" si="0" ref="C29:O29">C30+C35</f>
        <v>469000</v>
      </c>
      <c r="D29" s="229">
        <f t="shared" si="0"/>
        <v>0</v>
      </c>
      <c r="E29" s="229">
        <f t="shared" si="0"/>
        <v>0</v>
      </c>
      <c r="F29" s="229">
        <f t="shared" si="0"/>
        <v>0</v>
      </c>
      <c r="G29" s="229">
        <f t="shared" si="0"/>
        <v>268600</v>
      </c>
      <c r="H29" s="229">
        <f t="shared" si="0"/>
        <v>200400</v>
      </c>
      <c r="I29" s="229">
        <f t="shared" si="0"/>
        <v>0</v>
      </c>
      <c r="J29" s="229"/>
      <c r="K29" s="229">
        <f t="shared" si="0"/>
        <v>0</v>
      </c>
      <c r="L29" s="229">
        <f t="shared" si="0"/>
        <v>0</v>
      </c>
      <c r="M29" s="229">
        <f t="shared" si="0"/>
        <v>0</v>
      </c>
      <c r="N29" s="229">
        <f t="shared" si="0"/>
        <v>469000</v>
      </c>
      <c r="O29" s="230">
        <f t="shared" si="0"/>
        <v>469000</v>
      </c>
    </row>
    <row r="30" spans="1:15" s="1" customFormat="1" ht="14.25" customHeight="1">
      <c r="A30" s="227">
        <v>32</v>
      </c>
      <c r="B30" s="228" t="s">
        <v>83</v>
      </c>
      <c r="C30" s="231">
        <f aca="true" t="shared" si="1" ref="C30:M30">SUM(C31:C34)</f>
        <v>468800</v>
      </c>
      <c r="D30" s="231">
        <f t="shared" si="1"/>
        <v>0</v>
      </c>
      <c r="E30" s="231">
        <f t="shared" si="1"/>
        <v>0</v>
      </c>
      <c r="F30" s="231">
        <f t="shared" si="1"/>
        <v>0</v>
      </c>
      <c r="G30" s="231">
        <f t="shared" si="1"/>
        <v>268600</v>
      </c>
      <c r="H30" s="231">
        <f t="shared" si="1"/>
        <v>200200</v>
      </c>
      <c r="I30" s="231">
        <f t="shared" si="1"/>
        <v>0</v>
      </c>
      <c r="J30" s="231"/>
      <c r="K30" s="231">
        <f t="shared" si="1"/>
        <v>0</v>
      </c>
      <c r="L30" s="231">
        <f t="shared" si="1"/>
        <v>0</v>
      </c>
      <c r="M30" s="231">
        <f t="shared" si="1"/>
        <v>0</v>
      </c>
      <c r="N30" s="231">
        <v>468800</v>
      </c>
      <c r="O30" s="232">
        <v>468800</v>
      </c>
    </row>
    <row r="31" spans="1:15" s="1" customFormat="1" ht="14.25" customHeight="1">
      <c r="A31" s="233">
        <v>321</v>
      </c>
      <c r="B31" s="234" t="s">
        <v>77</v>
      </c>
      <c r="C31" s="235">
        <f>SUM(D31:L31)</f>
        <v>22000</v>
      </c>
      <c r="D31" s="235"/>
      <c r="E31" s="235"/>
      <c r="F31" s="235"/>
      <c r="G31" s="235"/>
      <c r="H31" s="235">
        <v>22000</v>
      </c>
      <c r="I31" s="235"/>
      <c r="J31" s="235"/>
      <c r="K31" s="235"/>
      <c r="L31" s="235"/>
      <c r="M31" s="235"/>
      <c r="N31" s="235"/>
      <c r="O31" s="236"/>
    </row>
    <row r="32" spans="1:15" s="1" customFormat="1" ht="14.25" customHeight="1">
      <c r="A32" s="233">
        <v>322</v>
      </c>
      <c r="B32" s="234" t="s">
        <v>78</v>
      </c>
      <c r="C32" s="235">
        <f>SUM(D32:L32)</f>
        <v>294600</v>
      </c>
      <c r="D32" s="235"/>
      <c r="E32" s="235"/>
      <c r="F32" s="235"/>
      <c r="G32" s="235">
        <v>236000</v>
      </c>
      <c r="H32" s="235">
        <v>58600</v>
      </c>
      <c r="I32" s="26"/>
      <c r="J32" s="26"/>
      <c r="K32" s="26"/>
      <c r="L32" s="235"/>
      <c r="M32" s="235"/>
      <c r="N32" s="235"/>
      <c r="O32" s="236"/>
    </row>
    <row r="33" spans="1:15" s="1" customFormat="1" ht="14.25" customHeight="1">
      <c r="A33" s="233">
        <v>323</v>
      </c>
      <c r="B33" s="234" t="s">
        <v>81</v>
      </c>
      <c r="C33" s="235">
        <f>SUM(D33:L33)</f>
        <v>128000</v>
      </c>
      <c r="D33" s="235"/>
      <c r="E33" s="235"/>
      <c r="F33" s="235"/>
      <c r="G33" s="235">
        <v>32600</v>
      </c>
      <c r="H33" s="235">
        <v>95400</v>
      </c>
      <c r="I33" s="235"/>
      <c r="J33" s="235"/>
      <c r="K33" s="235"/>
      <c r="L33" s="235"/>
      <c r="M33" s="235"/>
      <c r="N33" s="235"/>
      <c r="O33" s="236"/>
    </row>
    <row r="34" spans="1:15" s="1" customFormat="1" ht="14.25" customHeight="1">
      <c r="A34" s="233">
        <v>329</v>
      </c>
      <c r="B34" s="234" t="s">
        <v>17</v>
      </c>
      <c r="C34" s="237">
        <f>SUM(D34:L34)</f>
        <v>24200</v>
      </c>
      <c r="D34" s="235"/>
      <c r="E34" s="235"/>
      <c r="F34" s="235"/>
      <c r="G34" s="235"/>
      <c r="H34" s="235">
        <v>24200</v>
      </c>
      <c r="I34" s="235"/>
      <c r="J34" s="235"/>
      <c r="K34" s="235"/>
      <c r="L34" s="235"/>
      <c r="M34" s="235"/>
      <c r="N34" s="235"/>
      <c r="O34" s="236"/>
    </row>
    <row r="35" spans="1:16" s="1" customFormat="1" ht="14.25" customHeight="1">
      <c r="A35" s="227">
        <v>34</v>
      </c>
      <c r="B35" s="234" t="s">
        <v>66</v>
      </c>
      <c r="C35" s="238">
        <f aca="true" t="shared" si="2" ref="C35:O35">C36+C37</f>
        <v>200</v>
      </c>
      <c r="D35" s="235">
        <f t="shared" si="2"/>
        <v>0</v>
      </c>
      <c r="E35" s="235">
        <f t="shared" si="2"/>
        <v>0</v>
      </c>
      <c r="F35" s="235">
        <f t="shared" si="2"/>
        <v>0</v>
      </c>
      <c r="G35" s="235">
        <f t="shared" si="2"/>
        <v>0</v>
      </c>
      <c r="H35" s="237">
        <f t="shared" si="2"/>
        <v>200</v>
      </c>
      <c r="I35" s="235">
        <f t="shared" si="2"/>
        <v>0</v>
      </c>
      <c r="J35" s="235"/>
      <c r="K35" s="235">
        <f t="shared" si="2"/>
        <v>0</v>
      </c>
      <c r="L35" s="235">
        <f t="shared" si="2"/>
        <v>0</v>
      </c>
      <c r="M35" s="235">
        <f t="shared" si="2"/>
        <v>0</v>
      </c>
      <c r="N35" s="237">
        <f t="shared" si="2"/>
        <v>200</v>
      </c>
      <c r="O35" s="236">
        <f t="shared" si="2"/>
        <v>200</v>
      </c>
      <c r="P35" s="101"/>
    </row>
    <row r="36" spans="1:15" s="1" customFormat="1" ht="14.25" customHeight="1">
      <c r="A36" s="233">
        <v>343</v>
      </c>
      <c r="B36" s="239" t="s">
        <v>79</v>
      </c>
      <c r="C36" s="240">
        <f>SUM(D36:L36)</f>
        <v>200</v>
      </c>
      <c r="D36" s="235"/>
      <c r="E36" s="235"/>
      <c r="F36" s="235"/>
      <c r="G36" s="235"/>
      <c r="H36" s="238">
        <v>200</v>
      </c>
      <c r="I36" s="235"/>
      <c r="J36" s="235"/>
      <c r="K36" s="235"/>
      <c r="L36" s="235"/>
      <c r="M36" s="235"/>
      <c r="N36" s="238">
        <v>200</v>
      </c>
      <c r="O36" s="236">
        <v>200</v>
      </c>
    </row>
    <row r="37" spans="1:15" s="1" customFormat="1" ht="14.25" customHeight="1" thickBot="1">
      <c r="A37" s="241"/>
      <c r="B37" s="242"/>
      <c r="C37" s="243"/>
      <c r="D37" s="243"/>
      <c r="E37" s="243"/>
      <c r="F37" s="243"/>
      <c r="G37" s="243"/>
      <c r="H37" s="244"/>
      <c r="I37" s="243"/>
      <c r="J37" s="243"/>
      <c r="K37" s="243"/>
      <c r="L37" s="243"/>
      <c r="M37" s="243"/>
      <c r="N37" s="244"/>
      <c r="O37" s="245"/>
    </row>
    <row r="38" spans="1:16" s="1" customFormat="1" ht="14.25" customHeight="1">
      <c r="A38" s="246" t="s">
        <v>84</v>
      </c>
      <c r="B38" s="247" t="s">
        <v>85</v>
      </c>
      <c r="C38" s="248">
        <f aca="true" t="shared" si="3" ref="C38:O38">C29</f>
        <v>469000</v>
      </c>
      <c r="D38" s="248">
        <f t="shared" si="3"/>
        <v>0</v>
      </c>
      <c r="E38" s="248">
        <f t="shared" si="3"/>
        <v>0</v>
      </c>
      <c r="F38" s="248">
        <f t="shared" si="3"/>
        <v>0</v>
      </c>
      <c r="G38" s="248">
        <f t="shared" si="3"/>
        <v>268600</v>
      </c>
      <c r="H38" s="248">
        <f t="shared" si="3"/>
        <v>200400</v>
      </c>
      <c r="I38" s="248">
        <f t="shared" si="3"/>
        <v>0</v>
      </c>
      <c r="J38" s="248">
        <f t="shared" si="3"/>
        <v>0</v>
      </c>
      <c r="K38" s="248">
        <f t="shared" si="3"/>
        <v>0</v>
      </c>
      <c r="L38" s="248">
        <f t="shared" si="3"/>
        <v>0</v>
      </c>
      <c r="M38" s="248">
        <f t="shared" si="3"/>
        <v>0</v>
      </c>
      <c r="N38" s="248">
        <f t="shared" si="3"/>
        <v>469000</v>
      </c>
      <c r="O38" s="249">
        <f t="shared" si="3"/>
        <v>469000</v>
      </c>
      <c r="P38" s="117"/>
    </row>
    <row r="39" spans="1:4" s="1" customFormat="1" ht="15">
      <c r="A39" s="30"/>
      <c r="B39" s="250"/>
      <c r="D39" s="3"/>
    </row>
    <row r="40" spans="3:12" ht="15">
      <c r="C40" s="100"/>
      <c r="G40" s="31"/>
      <c r="I40" s="32"/>
      <c r="J40" s="32"/>
      <c r="K40" s="32"/>
      <c r="L40" s="31"/>
    </row>
    <row r="41" spans="1:4" s="1" customFormat="1" ht="122.25" customHeight="1">
      <c r="A41" s="30"/>
      <c r="C41" s="101"/>
      <c r="D41" s="3"/>
    </row>
    <row r="42" spans="1:14" s="1" customFormat="1" ht="15">
      <c r="A42" s="4" t="s">
        <v>23</v>
      </c>
      <c r="B42" s="12"/>
      <c r="C42" s="10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6" s="1" customFormat="1" ht="124.5">
      <c r="A43" s="165" t="s">
        <v>11</v>
      </c>
      <c r="B43" s="14" t="s">
        <v>12</v>
      </c>
      <c r="C43" s="164" t="s">
        <v>100</v>
      </c>
      <c r="D43" s="15" t="s">
        <v>21</v>
      </c>
      <c r="E43" s="15" t="s">
        <v>3</v>
      </c>
      <c r="F43" s="15" t="s">
        <v>4</v>
      </c>
      <c r="G43" s="15" t="s">
        <v>22</v>
      </c>
      <c r="H43" s="15" t="s">
        <v>39</v>
      </c>
      <c r="I43" s="15" t="s">
        <v>40</v>
      </c>
      <c r="J43" s="15" t="s">
        <v>106</v>
      </c>
      <c r="K43" s="102" t="s">
        <v>68</v>
      </c>
      <c r="L43" s="15" t="s">
        <v>6</v>
      </c>
      <c r="M43" s="22" t="s">
        <v>108</v>
      </c>
      <c r="N43" s="20" t="s">
        <v>101</v>
      </c>
      <c r="O43" s="166" t="s">
        <v>99</v>
      </c>
      <c r="P43" s="12"/>
    </row>
    <row r="44" spans="1:16" s="3" customFormat="1" ht="19.5" customHeight="1">
      <c r="A44" s="251">
        <v>3</v>
      </c>
      <c r="B44" s="14" t="s">
        <v>82</v>
      </c>
      <c r="C44" s="229">
        <f aca="true" t="shared" si="4" ref="C44:O44">C45+C50</f>
        <v>415850</v>
      </c>
      <c r="D44" s="229">
        <f t="shared" si="4"/>
        <v>192910</v>
      </c>
      <c r="E44" s="229">
        <f t="shared" si="4"/>
        <v>0</v>
      </c>
      <c r="F44" s="229">
        <f t="shared" si="4"/>
        <v>142940</v>
      </c>
      <c r="G44" s="229">
        <f t="shared" si="4"/>
        <v>29000</v>
      </c>
      <c r="H44" s="229">
        <f t="shared" si="4"/>
        <v>0</v>
      </c>
      <c r="I44" s="229">
        <f>I45+I50</f>
        <v>0</v>
      </c>
      <c r="J44" s="229"/>
      <c r="K44" s="229">
        <f t="shared" si="4"/>
        <v>7000</v>
      </c>
      <c r="L44" s="229">
        <f t="shared" si="4"/>
        <v>0</v>
      </c>
      <c r="M44" s="229">
        <f t="shared" si="4"/>
        <v>44000</v>
      </c>
      <c r="N44" s="229">
        <f t="shared" si="4"/>
        <v>415850</v>
      </c>
      <c r="O44" s="230">
        <f t="shared" si="4"/>
        <v>415850</v>
      </c>
      <c r="P44" s="155"/>
    </row>
    <row r="45" spans="1:16" s="1" customFormat="1" ht="14.25" customHeight="1">
      <c r="A45" s="252">
        <v>31</v>
      </c>
      <c r="B45" s="253" t="s">
        <v>14</v>
      </c>
      <c r="C45" s="229">
        <f aca="true" t="shared" si="5" ref="C45:M45">SUM(C46:C49)</f>
        <v>266700</v>
      </c>
      <c r="D45" s="229">
        <f t="shared" si="5"/>
        <v>188460</v>
      </c>
      <c r="E45" s="229">
        <f t="shared" si="5"/>
        <v>0</v>
      </c>
      <c r="F45" s="229">
        <f t="shared" si="5"/>
        <v>49940</v>
      </c>
      <c r="G45" s="229">
        <f t="shared" si="5"/>
        <v>28300</v>
      </c>
      <c r="H45" s="229">
        <f t="shared" si="5"/>
        <v>0</v>
      </c>
      <c r="I45" s="229">
        <f t="shared" si="5"/>
        <v>0</v>
      </c>
      <c r="J45" s="229"/>
      <c r="K45" s="229">
        <f t="shared" si="5"/>
        <v>0</v>
      </c>
      <c r="L45" s="229">
        <f t="shared" si="5"/>
        <v>0</v>
      </c>
      <c r="M45" s="229">
        <f t="shared" si="5"/>
        <v>0</v>
      </c>
      <c r="N45" s="229">
        <v>266700</v>
      </c>
      <c r="O45" s="230">
        <v>266700</v>
      </c>
      <c r="P45" s="152"/>
    </row>
    <row r="46" spans="1:16" s="1" customFormat="1" ht="14.25" customHeight="1">
      <c r="A46" s="254">
        <v>311</v>
      </c>
      <c r="B46" s="255" t="s">
        <v>15</v>
      </c>
      <c r="C46" s="240">
        <f>SUM(D46:I46)</f>
        <v>222310</v>
      </c>
      <c r="D46" s="240">
        <v>156670</v>
      </c>
      <c r="E46" s="240"/>
      <c r="F46" s="240">
        <v>41640</v>
      </c>
      <c r="G46" s="240">
        <v>24000</v>
      </c>
      <c r="H46" s="240"/>
      <c r="I46" s="240"/>
      <c r="J46" s="240"/>
      <c r="K46" s="240"/>
      <c r="L46" s="240"/>
      <c r="M46" s="240"/>
      <c r="N46" s="240"/>
      <c r="O46" s="256"/>
      <c r="P46" s="152"/>
    </row>
    <row r="47" spans="1:16" s="1" customFormat="1" ht="14.25" customHeight="1">
      <c r="A47" s="233">
        <v>312</v>
      </c>
      <c r="B47" s="234" t="s">
        <v>16</v>
      </c>
      <c r="C47" s="235">
        <f>SUM(D47:I47)</f>
        <v>5900</v>
      </c>
      <c r="D47" s="235">
        <v>4800</v>
      </c>
      <c r="E47" s="235"/>
      <c r="F47" s="235">
        <v>1100</v>
      </c>
      <c r="G47" s="235"/>
      <c r="H47" s="235"/>
      <c r="I47" s="235"/>
      <c r="J47" s="235"/>
      <c r="K47" s="235"/>
      <c r="L47" s="235"/>
      <c r="M47" s="235"/>
      <c r="N47" s="235"/>
      <c r="O47" s="236"/>
      <c r="P47" s="152"/>
    </row>
    <row r="48" spans="1:16" s="1" customFormat="1" ht="14.25" customHeight="1">
      <c r="A48" s="233">
        <v>313</v>
      </c>
      <c r="B48" s="257" t="s">
        <v>80</v>
      </c>
      <c r="C48" s="235">
        <f>SUM(D48:I48)</f>
        <v>38490</v>
      </c>
      <c r="D48" s="235">
        <v>26990</v>
      </c>
      <c r="E48" s="235"/>
      <c r="F48" s="235">
        <v>7200</v>
      </c>
      <c r="G48" s="235">
        <v>4300</v>
      </c>
      <c r="H48" s="235"/>
      <c r="I48" s="235"/>
      <c r="J48" s="235"/>
      <c r="K48" s="235"/>
      <c r="L48" s="235"/>
      <c r="M48" s="235"/>
      <c r="N48" s="235"/>
      <c r="O48" s="236"/>
      <c r="P48" s="152"/>
    </row>
    <row r="49" spans="1:16" s="1" customFormat="1" ht="14.25" customHeight="1">
      <c r="A49" s="258"/>
      <c r="B49" s="259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60"/>
      <c r="P49" s="152"/>
    </row>
    <row r="50" spans="1:16" s="1" customFormat="1" ht="14.25" customHeight="1">
      <c r="A50" s="251">
        <v>32</v>
      </c>
      <c r="B50" s="261" t="s">
        <v>83</v>
      </c>
      <c r="C50" s="229">
        <f aca="true" t="shared" si="6" ref="C50:M50">SUM(C51:C55)</f>
        <v>149150</v>
      </c>
      <c r="D50" s="229">
        <f t="shared" si="6"/>
        <v>4450</v>
      </c>
      <c r="E50" s="229">
        <f t="shared" si="6"/>
        <v>0</v>
      </c>
      <c r="F50" s="229">
        <f t="shared" si="6"/>
        <v>93000</v>
      </c>
      <c r="G50" s="229">
        <f t="shared" si="6"/>
        <v>700</v>
      </c>
      <c r="H50" s="229">
        <f t="shared" si="6"/>
        <v>0</v>
      </c>
      <c r="I50" s="229">
        <f t="shared" si="6"/>
        <v>0</v>
      </c>
      <c r="J50" s="229"/>
      <c r="K50" s="229">
        <f t="shared" si="6"/>
        <v>7000</v>
      </c>
      <c r="L50" s="229">
        <f t="shared" si="6"/>
        <v>0</v>
      </c>
      <c r="M50" s="229">
        <f t="shared" si="6"/>
        <v>44000</v>
      </c>
      <c r="N50" s="229">
        <v>149150</v>
      </c>
      <c r="O50" s="230">
        <v>149150</v>
      </c>
      <c r="P50" s="152"/>
    </row>
    <row r="51" spans="1:16" s="1" customFormat="1" ht="14.25" customHeight="1">
      <c r="A51" s="254">
        <v>321</v>
      </c>
      <c r="B51" s="255" t="s">
        <v>77</v>
      </c>
      <c r="C51" s="240">
        <f>SUM(D51:I51)</f>
        <v>6350</v>
      </c>
      <c r="D51" s="240">
        <v>4450</v>
      </c>
      <c r="E51" s="240"/>
      <c r="F51" s="240">
        <v>1200</v>
      </c>
      <c r="G51" s="240">
        <v>700</v>
      </c>
      <c r="H51" s="240"/>
      <c r="I51" s="240"/>
      <c r="J51" s="240"/>
      <c r="K51" s="240"/>
      <c r="L51" s="240"/>
      <c r="M51" s="240"/>
      <c r="N51" s="240"/>
      <c r="O51" s="256"/>
      <c r="P51" s="152"/>
    </row>
    <row r="52" spans="1:16" s="1" customFormat="1" ht="14.25" customHeight="1">
      <c r="A52" s="233">
        <v>322</v>
      </c>
      <c r="B52" s="234" t="s">
        <v>78</v>
      </c>
      <c r="C52" s="235">
        <f>SUM(D52:M52)</f>
        <v>43800</v>
      </c>
      <c r="D52" s="235"/>
      <c r="E52" s="235"/>
      <c r="F52" s="235">
        <v>36800</v>
      </c>
      <c r="G52" s="235"/>
      <c r="H52" s="235"/>
      <c r="I52" s="235"/>
      <c r="J52" s="235"/>
      <c r="K52" s="235">
        <v>7000</v>
      </c>
      <c r="L52" s="235"/>
      <c r="M52" s="235"/>
      <c r="N52" s="235"/>
      <c r="O52" s="236"/>
      <c r="P52" s="152"/>
    </row>
    <row r="53" spans="1:16" s="1" customFormat="1" ht="14.25" customHeight="1">
      <c r="A53" s="233">
        <v>323</v>
      </c>
      <c r="B53" s="234" t="s">
        <v>81</v>
      </c>
      <c r="C53" s="235">
        <f>SUM(D53:M53)</f>
        <v>98000</v>
      </c>
      <c r="D53" s="235"/>
      <c r="E53" s="235"/>
      <c r="F53" s="235">
        <v>54000</v>
      </c>
      <c r="G53" s="235"/>
      <c r="H53" s="235"/>
      <c r="I53" s="235"/>
      <c r="J53" s="235"/>
      <c r="K53" s="235"/>
      <c r="L53" s="235"/>
      <c r="M53" s="235">
        <v>44000</v>
      </c>
      <c r="N53" s="235"/>
      <c r="O53" s="236"/>
      <c r="P53" s="152"/>
    </row>
    <row r="54" spans="1:16" s="1" customFormat="1" ht="14.25" customHeight="1">
      <c r="A54" s="233">
        <v>329</v>
      </c>
      <c r="B54" s="234" t="s">
        <v>17</v>
      </c>
      <c r="C54" s="235">
        <f>SUM(D54:I54)</f>
        <v>1000</v>
      </c>
      <c r="D54" s="235"/>
      <c r="E54" s="235"/>
      <c r="F54" s="235">
        <v>1000</v>
      </c>
      <c r="G54" s="235"/>
      <c r="H54" s="235"/>
      <c r="I54" s="235"/>
      <c r="J54" s="235"/>
      <c r="K54" s="235"/>
      <c r="L54" s="235"/>
      <c r="M54" s="235"/>
      <c r="N54" s="235"/>
      <c r="O54" s="236"/>
      <c r="P54" s="152"/>
    </row>
    <row r="55" spans="1:16" s="1" customFormat="1" ht="14.25" customHeight="1">
      <c r="A55" s="262"/>
      <c r="B55" s="263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60"/>
      <c r="P55" s="152"/>
    </row>
    <row r="56" spans="1:21" s="1" customFormat="1" ht="20.25" customHeight="1">
      <c r="A56" s="251">
        <v>4</v>
      </c>
      <c r="B56" s="264" t="s">
        <v>87</v>
      </c>
      <c r="C56" s="229">
        <f aca="true" t="shared" si="7" ref="C56:M56">C57</f>
        <v>19000</v>
      </c>
      <c r="D56" s="229">
        <f t="shared" si="7"/>
        <v>0</v>
      </c>
      <c r="E56" s="229">
        <f t="shared" si="7"/>
        <v>0</v>
      </c>
      <c r="F56" s="229">
        <f t="shared" si="7"/>
        <v>16000</v>
      </c>
      <c r="G56" s="229">
        <f t="shared" si="7"/>
        <v>0</v>
      </c>
      <c r="H56" s="229">
        <f t="shared" si="7"/>
        <v>0</v>
      </c>
      <c r="I56" s="229">
        <f t="shared" si="7"/>
        <v>0</v>
      </c>
      <c r="J56" s="229"/>
      <c r="K56" s="229">
        <f t="shared" si="7"/>
        <v>3000</v>
      </c>
      <c r="L56" s="229">
        <f t="shared" si="7"/>
        <v>0</v>
      </c>
      <c r="M56" s="229">
        <f t="shared" si="7"/>
        <v>0</v>
      </c>
      <c r="N56" s="229">
        <v>19000</v>
      </c>
      <c r="O56" s="230">
        <v>19000</v>
      </c>
      <c r="P56" s="160"/>
      <c r="Q56" s="26"/>
      <c r="R56" s="26"/>
      <c r="S56" s="26"/>
      <c r="T56" s="26"/>
      <c r="U56" s="26"/>
    </row>
    <row r="57" spans="1:16" s="1" customFormat="1" ht="14.25" customHeight="1">
      <c r="A57" s="265">
        <v>42</v>
      </c>
      <c r="B57" s="264" t="s">
        <v>86</v>
      </c>
      <c r="C57" s="231">
        <f>SUM(C58:C59)</f>
        <v>19000</v>
      </c>
      <c r="D57" s="231">
        <f aca="true" t="shared" si="8" ref="D57:M57">SUM(D58:D59)</f>
        <v>0</v>
      </c>
      <c r="E57" s="231">
        <f t="shared" si="8"/>
        <v>0</v>
      </c>
      <c r="F57" s="231">
        <f t="shared" si="8"/>
        <v>16000</v>
      </c>
      <c r="G57" s="231">
        <f t="shared" si="8"/>
        <v>0</v>
      </c>
      <c r="H57" s="231">
        <f t="shared" si="8"/>
        <v>0</v>
      </c>
      <c r="I57" s="231">
        <f t="shared" si="8"/>
        <v>0</v>
      </c>
      <c r="J57" s="231"/>
      <c r="K57" s="231">
        <f>SUM(K58:K59)</f>
        <v>3000</v>
      </c>
      <c r="L57" s="231">
        <f t="shared" si="8"/>
        <v>0</v>
      </c>
      <c r="M57" s="231">
        <f t="shared" si="8"/>
        <v>0</v>
      </c>
      <c r="N57" s="240"/>
      <c r="O57" s="256"/>
      <c r="P57" s="152"/>
    </row>
    <row r="58" spans="1:16" s="1" customFormat="1" ht="14.25" customHeight="1">
      <c r="A58" s="233">
        <v>422</v>
      </c>
      <c r="B58" s="234" t="s">
        <v>88</v>
      </c>
      <c r="C58" s="235">
        <f>SUM(D58:L58)</f>
        <v>15000</v>
      </c>
      <c r="D58" s="235"/>
      <c r="E58" s="235"/>
      <c r="F58" s="235">
        <v>15000</v>
      </c>
      <c r="G58" s="235"/>
      <c r="H58" s="235"/>
      <c r="I58" s="235"/>
      <c r="J58" s="235"/>
      <c r="K58" s="235"/>
      <c r="L58" s="235"/>
      <c r="M58" s="235"/>
      <c r="N58" s="235"/>
      <c r="O58" s="236"/>
      <c r="P58" s="152"/>
    </row>
    <row r="59" spans="1:16" s="1" customFormat="1" ht="14.25" customHeight="1">
      <c r="A59" s="233">
        <v>424</v>
      </c>
      <c r="B59" s="266" t="s">
        <v>89</v>
      </c>
      <c r="C59" s="235">
        <f>SUM(D59:L59)</f>
        <v>4000</v>
      </c>
      <c r="D59" s="235"/>
      <c r="E59" s="235"/>
      <c r="F59" s="235">
        <v>1000</v>
      </c>
      <c r="G59" s="235"/>
      <c r="H59" s="235"/>
      <c r="I59" s="235"/>
      <c r="J59" s="235"/>
      <c r="K59" s="235">
        <v>3000</v>
      </c>
      <c r="L59" s="235"/>
      <c r="M59" s="235"/>
      <c r="N59" s="235"/>
      <c r="O59" s="236"/>
      <c r="P59" s="152"/>
    </row>
    <row r="60" spans="1:16" s="1" customFormat="1" ht="14.25" customHeight="1">
      <c r="A60" s="233"/>
      <c r="B60" s="234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6"/>
      <c r="P60" s="152"/>
    </row>
    <row r="61" spans="1:16" s="1" customFormat="1" ht="14.25" customHeight="1">
      <c r="A61" s="173" t="s">
        <v>84</v>
      </c>
      <c r="B61" s="267"/>
      <c r="C61" s="229">
        <f aca="true" t="shared" si="9" ref="C61:O61">C44+C56</f>
        <v>434850</v>
      </c>
      <c r="D61" s="229">
        <f t="shared" si="9"/>
        <v>192910</v>
      </c>
      <c r="E61" s="229">
        <f t="shared" si="9"/>
        <v>0</v>
      </c>
      <c r="F61" s="229">
        <f t="shared" si="9"/>
        <v>158940</v>
      </c>
      <c r="G61" s="229">
        <f t="shared" si="9"/>
        <v>29000</v>
      </c>
      <c r="H61" s="229">
        <f t="shared" si="9"/>
        <v>0</v>
      </c>
      <c r="I61" s="229">
        <f t="shared" si="9"/>
        <v>0</v>
      </c>
      <c r="J61" s="229"/>
      <c r="K61" s="229">
        <f t="shared" si="9"/>
        <v>10000</v>
      </c>
      <c r="L61" s="229">
        <f t="shared" si="9"/>
        <v>0</v>
      </c>
      <c r="M61" s="229">
        <f t="shared" si="9"/>
        <v>44000</v>
      </c>
      <c r="N61" s="229">
        <f t="shared" si="9"/>
        <v>434850</v>
      </c>
      <c r="O61" s="230">
        <f t="shared" si="9"/>
        <v>434850</v>
      </c>
      <c r="P61" s="152"/>
    </row>
    <row r="62" spans="1:15" s="1" customFormat="1" ht="14.25" customHeight="1">
      <c r="A62" s="154"/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21"/>
      <c r="M62" s="121"/>
      <c r="N62" s="121"/>
      <c r="O62" s="121"/>
    </row>
    <row r="63" spans="2:15" ht="12" customHeight="1">
      <c r="B63" s="123"/>
      <c r="C63" s="136"/>
      <c r="D63" s="123"/>
      <c r="E63" s="137"/>
      <c r="F63" s="123"/>
      <c r="G63" s="137"/>
      <c r="H63" s="123"/>
      <c r="I63" s="137"/>
      <c r="J63" s="137"/>
      <c r="K63" s="137"/>
      <c r="L63" s="137"/>
      <c r="M63" s="123"/>
      <c r="N63" s="123"/>
      <c r="O63" s="123"/>
    </row>
    <row r="64" spans="1:12" ht="15">
      <c r="A64" s="4" t="s">
        <v>20</v>
      </c>
      <c r="E64" s="31"/>
      <c r="G64" s="31"/>
      <c r="I64" s="31"/>
      <c r="J64" s="31"/>
      <c r="K64" s="31"/>
      <c r="L64" s="31"/>
    </row>
    <row r="65" spans="1:15" ht="15.75">
      <c r="A65" s="11"/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11" t="s">
        <v>0</v>
      </c>
    </row>
    <row r="66" spans="1:15" ht="15">
      <c r="A66" s="12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24.5">
      <c r="A67" s="165" t="s">
        <v>11</v>
      </c>
      <c r="B67" s="14" t="s">
        <v>12</v>
      </c>
      <c r="C67" s="15" t="s">
        <v>100</v>
      </c>
      <c r="D67" s="27" t="s">
        <v>25</v>
      </c>
      <c r="E67" s="15" t="s">
        <v>3</v>
      </c>
      <c r="F67" s="15" t="s">
        <v>4</v>
      </c>
      <c r="G67" s="15" t="s">
        <v>22</v>
      </c>
      <c r="H67" s="15" t="s">
        <v>39</v>
      </c>
      <c r="I67" s="15" t="s">
        <v>40</v>
      </c>
      <c r="J67" s="15" t="s">
        <v>106</v>
      </c>
      <c r="K67" s="102" t="s">
        <v>68</v>
      </c>
      <c r="L67" s="15" t="s">
        <v>6</v>
      </c>
      <c r="M67" s="22" t="s">
        <v>108</v>
      </c>
      <c r="N67" s="20" t="s">
        <v>102</v>
      </c>
      <c r="O67" s="166" t="s">
        <v>103</v>
      </c>
    </row>
    <row r="68" spans="1:15" ht="15">
      <c r="A68" s="251">
        <v>3</v>
      </c>
      <c r="B68" s="14" t="s">
        <v>82</v>
      </c>
      <c r="C68" s="229">
        <f>C69+C73+C80</f>
        <v>357960</v>
      </c>
      <c r="D68" s="229">
        <f>D69+D74</f>
        <v>0</v>
      </c>
      <c r="E68" s="229">
        <f>E69+E73+E80</f>
        <v>27000</v>
      </c>
      <c r="F68" s="229">
        <f aca="true" t="shared" si="10" ref="F68:L68">F69+F73+F80</f>
        <v>111360</v>
      </c>
      <c r="G68" s="229">
        <f t="shared" si="10"/>
        <v>6000</v>
      </c>
      <c r="H68" s="229">
        <f t="shared" si="10"/>
        <v>17040</v>
      </c>
      <c r="I68" s="229">
        <f>I69+I73+I80</f>
        <v>79000</v>
      </c>
      <c r="J68" s="229">
        <f>SUM(J69:J71)</f>
        <v>0</v>
      </c>
      <c r="K68" s="229">
        <f t="shared" si="10"/>
        <v>0</v>
      </c>
      <c r="L68" s="229">
        <f t="shared" si="10"/>
        <v>10000</v>
      </c>
      <c r="M68" s="229">
        <f>M69+M73+M80</f>
        <v>106600</v>
      </c>
      <c r="N68" s="229">
        <f>SUM(N69:N72)</f>
        <v>63540</v>
      </c>
      <c r="O68" s="230">
        <f>SUM(O69:O72)</f>
        <v>63540</v>
      </c>
    </row>
    <row r="69" spans="1:15" ht="15">
      <c r="A69" s="254">
        <v>31</v>
      </c>
      <c r="B69" s="11" t="s">
        <v>14</v>
      </c>
      <c r="C69" s="238">
        <f aca="true" t="shared" si="11" ref="C69:M69">SUM(C70:C72)</f>
        <v>63480</v>
      </c>
      <c r="D69" s="238">
        <f t="shared" si="11"/>
        <v>0</v>
      </c>
      <c r="E69" s="238">
        <f t="shared" si="11"/>
        <v>0</v>
      </c>
      <c r="F69" s="238">
        <f t="shared" si="11"/>
        <v>4260</v>
      </c>
      <c r="G69" s="238">
        <f t="shared" si="11"/>
        <v>0</v>
      </c>
      <c r="H69" s="238">
        <f t="shared" si="11"/>
        <v>7040</v>
      </c>
      <c r="I69" s="238">
        <f t="shared" si="11"/>
        <v>52240</v>
      </c>
      <c r="J69" s="238"/>
      <c r="K69" s="238">
        <v>0</v>
      </c>
      <c r="L69" s="238">
        <f t="shared" si="11"/>
        <v>0</v>
      </c>
      <c r="M69" s="238">
        <f t="shared" si="11"/>
        <v>0</v>
      </c>
      <c r="N69" s="238">
        <v>63540</v>
      </c>
      <c r="O69" s="268">
        <v>63540</v>
      </c>
    </row>
    <row r="70" spans="1:15" ht="15">
      <c r="A70" s="233">
        <v>311</v>
      </c>
      <c r="B70" s="234" t="s">
        <v>15</v>
      </c>
      <c r="C70" s="235">
        <f>SUM(D70:M70)</f>
        <v>54080</v>
      </c>
      <c r="D70" s="235"/>
      <c r="E70" s="235"/>
      <c r="F70" s="235">
        <v>3500</v>
      </c>
      <c r="G70" s="235"/>
      <c r="H70" s="235">
        <v>6000</v>
      </c>
      <c r="I70" s="235">
        <v>44580</v>
      </c>
      <c r="J70" s="235"/>
      <c r="K70" s="235"/>
      <c r="L70" s="235"/>
      <c r="M70" s="235"/>
      <c r="N70" s="235"/>
      <c r="O70" s="236"/>
    </row>
    <row r="71" spans="1:15" ht="15">
      <c r="A71" s="233">
        <v>313</v>
      </c>
      <c r="B71" s="257" t="s">
        <v>80</v>
      </c>
      <c r="C71" s="235">
        <f>SUM(D71:M71)</f>
        <v>9400</v>
      </c>
      <c r="D71" s="235"/>
      <c r="E71" s="235"/>
      <c r="F71" s="235">
        <v>700</v>
      </c>
      <c r="G71" s="235"/>
      <c r="H71" s="235">
        <v>1040</v>
      </c>
      <c r="I71" s="235">
        <v>7660</v>
      </c>
      <c r="J71" s="235"/>
      <c r="K71" s="235"/>
      <c r="L71" s="235"/>
      <c r="M71" s="235"/>
      <c r="N71" s="235"/>
      <c r="O71" s="236"/>
    </row>
    <row r="72" spans="1:15" ht="15">
      <c r="A72" s="262"/>
      <c r="B72" s="259"/>
      <c r="C72" s="237"/>
      <c r="D72" s="237"/>
      <c r="E72" s="237"/>
      <c r="F72" s="237">
        <v>60</v>
      </c>
      <c r="G72" s="237"/>
      <c r="H72" s="237"/>
      <c r="I72" s="237"/>
      <c r="J72" s="237"/>
      <c r="K72" s="237"/>
      <c r="L72" s="237"/>
      <c r="M72" s="237"/>
      <c r="N72" s="237"/>
      <c r="O72" s="260"/>
    </row>
    <row r="73" spans="1:15" ht="15">
      <c r="A73" s="251">
        <v>32</v>
      </c>
      <c r="B73" s="261" t="s">
        <v>83</v>
      </c>
      <c r="C73" s="229">
        <f>SUM(C74:C78)</f>
        <v>293480</v>
      </c>
      <c r="D73" s="229">
        <f>SUM(D74:D79)</f>
        <v>0</v>
      </c>
      <c r="E73" s="229">
        <f aca="true" t="shared" si="12" ref="E73:J73">SUM(E74:E78)</f>
        <v>27000</v>
      </c>
      <c r="F73" s="229">
        <f t="shared" si="12"/>
        <v>106100</v>
      </c>
      <c r="G73" s="229">
        <f t="shared" si="12"/>
        <v>6000</v>
      </c>
      <c r="H73" s="229">
        <f t="shared" si="12"/>
        <v>10000</v>
      </c>
      <c r="I73" s="229">
        <f t="shared" si="12"/>
        <v>26760</v>
      </c>
      <c r="J73" s="229">
        <f t="shared" si="12"/>
        <v>1020</v>
      </c>
      <c r="K73" s="229">
        <f>SUM(K74:K79)</f>
        <v>0</v>
      </c>
      <c r="L73" s="229">
        <f>SUM(L74:L78)</f>
        <v>10000</v>
      </c>
      <c r="M73" s="229">
        <f>SUM(M74:M78)</f>
        <v>106600</v>
      </c>
      <c r="N73" s="229">
        <v>289480</v>
      </c>
      <c r="O73" s="230">
        <v>289480</v>
      </c>
    </row>
    <row r="74" spans="1:15" ht="15">
      <c r="A74" s="254">
        <v>321</v>
      </c>
      <c r="B74" s="255" t="s">
        <v>77</v>
      </c>
      <c r="C74" s="240">
        <f>SUM(D74:M74)</f>
        <v>15180</v>
      </c>
      <c r="D74" s="240"/>
      <c r="E74" s="240">
        <v>2000</v>
      </c>
      <c r="F74" s="240">
        <v>7400</v>
      </c>
      <c r="G74" s="240"/>
      <c r="H74" s="240"/>
      <c r="I74" s="240">
        <v>4760</v>
      </c>
      <c r="J74" s="240">
        <v>1020</v>
      </c>
      <c r="K74" s="240"/>
      <c r="L74" s="240"/>
      <c r="M74" s="240"/>
      <c r="N74" s="240"/>
      <c r="O74" s="256"/>
    </row>
    <row r="75" spans="1:15" ht="15">
      <c r="A75" s="233">
        <v>322</v>
      </c>
      <c r="B75" s="234" t="s">
        <v>78</v>
      </c>
      <c r="C75" s="235">
        <f>SUM(D75:M75)</f>
        <v>115300</v>
      </c>
      <c r="D75" s="235"/>
      <c r="E75" s="235">
        <v>9000</v>
      </c>
      <c r="F75" s="235">
        <v>72700</v>
      </c>
      <c r="G75" s="235">
        <v>6000</v>
      </c>
      <c r="H75" s="235">
        <v>5000</v>
      </c>
      <c r="I75" s="235">
        <v>5000</v>
      </c>
      <c r="J75" s="235"/>
      <c r="K75" s="235"/>
      <c r="L75" s="235"/>
      <c r="M75" s="235">
        <v>17600</v>
      </c>
      <c r="N75" s="235"/>
      <c r="O75" s="236"/>
    </row>
    <row r="76" spans="1:15" ht="15">
      <c r="A76" s="233">
        <v>323</v>
      </c>
      <c r="B76" s="234" t="s">
        <v>81</v>
      </c>
      <c r="C76" s="235">
        <f>SUM(D76:M76)</f>
        <v>54000</v>
      </c>
      <c r="D76" s="235"/>
      <c r="E76" s="235">
        <v>15000</v>
      </c>
      <c r="F76" s="235">
        <v>11000</v>
      </c>
      <c r="G76" s="235"/>
      <c r="H76" s="235">
        <v>1000</v>
      </c>
      <c r="I76" s="235">
        <v>17000</v>
      </c>
      <c r="J76" s="235"/>
      <c r="K76" s="235"/>
      <c r="L76" s="235">
        <v>10000</v>
      </c>
      <c r="M76" s="235"/>
      <c r="N76" s="235"/>
      <c r="O76" s="236"/>
    </row>
    <row r="77" spans="1:15" ht="15">
      <c r="A77" s="233">
        <v>324</v>
      </c>
      <c r="B77" s="234" t="s">
        <v>17</v>
      </c>
      <c r="C77" s="235">
        <f>SUM(D77:M77)</f>
        <v>89000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>
        <v>89000</v>
      </c>
      <c r="N77" s="235"/>
      <c r="O77" s="236"/>
    </row>
    <row r="78" spans="1:15" ht="15">
      <c r="A78" s="233">
        <v>329</v>
      </c>
      <c r="B78" s="234" t="s">
        <v>17</v>
      </c>
      <c r="C78" s="235">
        <f>SUM(D78:L78)</f>
        <v>20000</v>
      </c>
      <c r="D78" s="235"/>
      <c r="E78" s="235">
        <v>1000</v>
      </c>
      <c r="F78" s="235">
        <v>15000</v>
      </c>
      <c r="G78" s="235"/>
      <c r="H78" s="235">
        <v>4000</v>
      </c>
      <c r="I78" s="235"/>
      <c r="J78" s="235"/>
      <c r="K78" s="235"/>
      <c r="L78" s="235"/>
      <c r="M78" s="235"/>
      <c r="N78" s="235"/>
      <c r="O78" s="236"/>
    </row>
    <row r="79" spans="1:15" ht="15">
      <c r="A79" s="262"/>
      <c r="B79" s="263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5"/>
      <c r="O79" s="260"/>
    </row>
    <row r="80" spans="1:15" ht="15">
      <c r="A80" s="252">
        <v>34</v>
      </c>
      <c r="B80" s="264" t="s">
        <v>66</v>
      </c>
      <c r="C80" s="229">
        <f>C81</f>
        <v>1000</v>
      </c>
      <c r="D80" s="229">
        <f aca="true" t="shared" si="13" ref="D80:O80">SUM(D81:D82)</f>
        <v>0</v>
      </c>
      <c r="E80" s="229">
        <f t="shared" si="13"/>
        <v>0</v>
      </c>
      <c r="F80" s="229">
        <f t="shared" si="13"/>
        <v>1000</v>
      </c>
      <c r="G80" s="229">
        <f t="shared" si="13"/>
        <v>0</v>
      </c>
      <c r="H80" s="229">
        <f t="shared" si="13"/>
        <v>0</v>
      </c>
      <c r="I80" s="229">
        <f t="shared" si="13"/>
        <v>0</v>
      </c>
      <c r="J80" s="229">
        <f>SUM(J81:J83)</f>
        <v>0</v>
      </c>
      <c r="K80" s="229">
        <f t="shared" si="13"/>
        <v>0</v>
      </c>
      <c r="L80" s="229">
        <f t="shared" si="13"/>
        <v>0</v>
      </c>
      <c r="M80" s="229">
        <f t="shared" si="13"/>
        <v>0</v>
      </c>
      <c r="N80" s="229">
        <f t="shared" si="13"/>
        <v>0</v>
      </c>
      <c r="O80" s="269">
        <f t="shared" si="13"/>
        <v>0</v>
      </c>
    </row>
    <row r="81" spans="1:15" ht="15">
      <c r="A81" s="254">
        <v>343</v>
      </c>
      <c r="B81" s="255" t="s">
        <v>90</v>
      </c>
      <c r="C81" s="240">
        <v>1000</v>
      </c>
      <c r="D81" s="240"/>
      <c r="E81" s="240"/>
      <c r="F81" s="240">
        <v>1000</v>
      </c>
      <c r="G81" s="240"/>
      <c r="H81" s="240"/>
      <c r="I81" s="240"/>
      <c r="J81" s="240"/>
      <c r="K81" s="240"/>
      <c r="L81" s="240"/>
      <c r="M81" s="240"/>
      <c r="N81" s="235"/>
      <c r="O81" s="256"/>
    </row>
    <row r="82" spans="1:15" ht="15">
      <c r="A82" s="233"/>
      <c r="B82" s="234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6"/>
    </row>
    <row r="83" spans="1:15" ht="15">
      <c r="A83" s="233"/>
      <c r="B83" s="234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60"/>
    </row>
    <row r="84" spans="1:18" ht="15">
      <c r="A84" s="251">
        <v>4</v>
      </c>
      <c r="B84" s="264" t="s">
        <v>87</v>
      </c>
      <c r="C84" s="229">
        <f>C85+C86</f>
        <v>13000</v>
      </c>
      <c r="D84" s="229">
        <f aca="true" t="shared" si="14" ref="D84:M84">SUM(D85:D86)</f>
        <v>0</v>
      </c>
      <c r="E84" s="229">
        <f t="shared" si="14"/>
        <v>8000</v>
      </c>
      <c r="F84" s="229">
        <f t="shared" si="14"/>
        <v>0</v>
      </c>
      <c r="G84" s="229">
        <f t="shared" si="14"/>
        <v>0</v>
      </c>
      <c r="H84" s="229">
        <f t="shared" si="14"/>
        <v>4000</v>
      </c>
      <c r="I84" s="229">
        <f t="shared" si="14"/>
        <v>0</v>
      </c>
      <c r="J84" s="229">
        <f>SUM(J85:J87)</f>
        <v>0</v>
      </c>
      <c r="K84" s="229">
        <f t="shared" si="14"/>
        <v>0</v>
      </c>
      <c r="L84" s="229">
        <f t="shared" si="14"/>
        <v>1000</v>
      </c>
      <c r="M84" s="229">
        <f t="shared" si="14"/>
        <v>0</v>
      </c>
      <c r="N84" s="229">
        <v>13000</v>
      </c>
      <c r="O84" s="230">
        <v>13000</v>
      </c>
      <c r="P84" s="118"/>
      <c r="Q84" s="118"/>
      <c r="R84" s="118"/>
    </row>
    <row r="85" spans="1:18" ht="15">
      <c r="A85" s="233">
        <v>422</v>
      </c>
      <c r="B85" s="234" t="s">
        <v>88</v>
      </c>
      <c r="C85" s="240">
        <f>SUM(D85:L85)</f>
        <v>7000</v>
      </c>
      <c r="D85" s="240"/>
      <c r="E85" s="240">
        <v>7000</v>
      </c>
      <c r="F85" s="240"/>
      <c r="G85" s="240"/>
      <c r="H85" s="240"/>
      <c r="I85" s="240"/>
      <c r="J85" s="240"/>
      <c r="K85" s="240"/>
      <c r="L85" s="240"/>
      <c r="M85" s="240"/>
      <c r="N85" s="240"/>
      <c r="O85" s="256"/>
      <c r="P85" s="118"/>
      <c r="Q85" s="118"/>
      <c r="R85" s="118"/>
    </row>
    <row r="86" spans="1:18" ht="15">
      <c r="A86" s="233">
        <v>424</v>
      </c>
      <c r="B86" s="266" t="s">
        <v>89</v>
      </c>
      <c r="C86" s="235">
        <f>SUM(D86:L86)</f>
        <v>6000</v>
      </c>
      <c r="D86" s="235"/>
      <c r="E86" s="235">
        <v>1000</v>
      </c>
      <c r="F86" s="235"/>
      <c r="G86" s="235"/>
      <c r="H86" s="235">
        <v>4000</v>
      </c>
      <c r="I86" s="235"/>
      <c r="J86" s="235"/>
      <c r="K86" s="235"/>
      <c r="L86" s="235">
        <v>1000</v>
      </c>
      <c r="M86" s="235"/>
      <c r="N86" s="235"/>
      <c r="O86" s="236"/>
      <c r="P86" s="118"/>
      <c r="Q86" s="118"/>
      <c r="R86" s="118"/>
    </row>
    <row r="87" spans="1:15" ht="15">
      <c r="A87" s="233"/>
      <c r="B87" s="234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6"/>
    </row>
    <row r="88" spans="1:15" ht="15">
      <c r="A88" s="173" t="s">
        <v>84</v>
      </c>
      <c r="B88" s="267"/>
      <c r="C88" s="229">
        <f aca="true" t="shared" si="15" ref="C88:L88">C68+C84</f>
        <v>370960</v>
      </c>
      <c r="D88" s="229">
        <f>D68+D73+D84</f>
        <v>0</v>
      </c>
      <c r="E88" s="229">
        <f t="shared" si="15"/>
        <v>35000</v>
      </c>
      <c r="F88" s="229">
        <f t="shared" si="15"/>
        <v>111360</v>
      </c>
      <c r="G88" s="229">
        <f t="shared" si="15"/>
        <v>6000</v>
      </c>
      <c r="H88" s="229">
        <f t="shared" si="15"/>
        <v>21040</v>
      </c>
      <c r="I88" s="229">
        <f t="shared" si="15"/>
        <v>79000</v>
      </c>
      <c r="J88" s="229">
        <v>1020</v>
      </c>
      <c r="K88" s="229">
        <f t="shared" si="15"/>
        <v>0</v>
      </c>
      <c r="L88" s="229">
        <f t="shared" si="15"/>
        <v>11000</v>
      </c>
      <c r="M88" s="229">
        <f>M68+M84</f>
        <v>106600</v>
      </c>
      <c r="N88" s="229">
        <f>N68+N73+N84</f>
        <v>366020</v>
      </c>
      <c r="O88" s="230">
        <f>SUM(O68+O73+O84)</f>
        <v>366020</v>
      </c>
    </row>
    <row r="89" spans="1:15" ht="15">
      <c r="A89" s="270"/>
      <c r="B89" s="122"/>
      <c r="C89" s="238"/>
      <c r="D89" s="238"/>
      <c r="E89" s="271"/>
      <c r="F89" s="238"/>
      <c r="G89" s="238"/>
      <c r="H89" s="238"/>
      <c r="I89" s="238"/>
      <c r="J89" s="238"/>
      <c r="K89" s="238"/>
      <c r="L89" s="238"/>
      <c r="M89" s="238"/>
      <c r="N89" s="238"/>
      <c r="O89" s="268"/>
    </row>
    <row r="90" spans="1:15" ht="39" customHeight="1">
      <c r="A90" s="173" t="s">
        <v>110</v>
      </c>
      <c r="B90" s="267"/>
      <c r="C90" s="272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30"/>
    </row>
    <row r="91" spans="1:16" ht="15">
      <c r="A91" s="273">
        <v>32</v>
      </c>
      <c r="B91" s="274" t="s">
        <v>107</v>
      </c>
      <c r="C91" s="275">
        <f>C92</f>
        <v>1000</v>
      </c>
      <c r="D91" s="271"/>
      <c r="E91" s="271"/>
      <c r="F91" s="271">
        <f>SUM(F92)</f>
        <v>1000</v>
      </c>
      <c r="G91" s="271"/>
      <c r="H91" s="271"/>
      <c r="I91" s="271"/>
      <c r="J91" s="271"/>
      <c r="K91" s="271"/>
      <c r="L91" s="271"/>
      <c r="M91" s="271"/>
      <c r="N91" s="271">
        <v>1000</v>
      </c>
      <c r="O91" s="276">
        <v>1000</v>
      </c>
      <c r="P91" s="154"/>
    </row>
    <row r="92" spans="1:16" ht="15">
      <c r="A92" s="270">
        <v>329</v>
      </c>
      <c r="B92" s="122" t="s">
        <v>107</v>
      </c>
      <c r="C92" s="238">
        <f>SUM(D92:L92)</f>
        <v>1000</v>
      </c>
      <c r="D92" s="238"/>
      <c r="E92" s="238"/>
      <c r="F92" s="238">
        <v>1000</v>
      </c>
      <c r="G92" s="238"/>
      <c r="H92" s="238"/>
      <c r="I92" s="238"/>
      <c r="J92" s="238"/>
      <c r="K92" s="238"/>
      <c r="L92" s="238"/>
      <c r="M92" s="238"/>
      <c r="N92" s="238"/>
      <c r="O92" s="268"/>
      <c r="P92" s="154"/>
    </row>
    <row r="93" spans="1:16" ht="15">
      <c r="A93" s="246" t="s">
        <v>84</v>
      </c>
      <c r="B93" s="277"/>
      <c r="C93" s="248">
        <v>1000</v>
      </c>
      <c r="D93" s="248"/>
      <c r="E93" s="248"/>
      <c r="F93" s="248">
        <v>1000</v>
      </c>
      <c r="G93" s="248"/>
      <c r="H93" s="248"/>
      <c r="I93" s="248"/>
      <c r="J93" s="248"/>
      <c r="K93" s="248"/>
      <c r="L93" s="248"/>
      <c r="M93" s="248"/>
      <c r="N93" s="248">
        <v>1000</v>
      </c>
      <c r="O93" s="249">
        <v>1000</v>
      </c>
      <c r="P93" s="154"/>
    </row>
    <row r="94" spans="1:15" ht="69.75" customHeight="1">
      <c r="A94" s="4" t="s">
        <v>20</v>
      </c>
      <c r="D94" s="278"/>
      <c r="E94" s="279" t="s">
        <v>33</v>
      </c>
      <c r="F94" s="278"/>
      <c r="G94" s="278"/>
      <c r="H94" s="278"/>
      <c r="I94" s="278"/>
      <c r="J94" s="278"/>
      <c r="K94" s="278"/>
      <c r="L94" s="278"/>
      <c r="M94" s="278"/>
      <c r="N94" s="21"/>
      <c r="O94" s="21"/>
    </row>
    <row r="95" spans="1:15" ht="102.75" customHeight="1">
      <c r="A95" s="147" t="s">
        <v>11</v>
      </c>
      <c r="B95" s="133" t="s">
        <v>12</v>
      </c>
      <c r="C95" s="134" t="s">
        <v>104</v>
      </c>
      <c r="D95" s="134" t="s">
        <v>35</v>
      </c>
      <c r="E95" s="134" t="s">
        <v>3</v>
      </c>
      <c r="F95" s="134" t="s">
        <v>36</v>
      </c>
      <c r="G95" s="148" t="s">
        <v>22</v>
      </c>
      <c r="H95" s="148" t="s">
        <v>39</v>
      </c>
      <c r="I95" s="148" t="s">
        <v>40</v>
      </c>
      <c r="J95" s="148" t="s">
        <v>106</v>
      </c>
      <c r="K95" s="148" t="s">
        <v>68</v>
      </c>
      <c r="L95" s="149" t="s">
        <v>38</v>
      </c>
      <c r="M95" s="134" t="s">
        <v>108</v>
      </c>
      <c r="N95" s="150" t="s">
        <v>105</v>
      </c>
      <c r="O95" s="150" t="s">
        <v>103</v>
      </c>
    </row>
    <row r="96" spans="1:15" ht="18">
      <c r="A96" s="280">
        <v>32</v>
      </c>
      <c r="B96" s="281" t="s">
        <v>83</v>
      </c>
      <c r="C96" s="282">
        <f>SUM(C97:C98)</f>
        <v>85000</v>
      </c>
      <c r="D96" s="282">
        <f>SUM(D97:D98)</f>
        <v>85000</v>
      </c>
      <c r="E96" s="282">
        <f>E97</f>
        <v>0</v>
      </c>
      <c r="F96" s="282">
        <f>F97</f>
        <v>0</v>
      </c>
      <c r="G96" s="282">
        <v>0</v>
      </c>
      <c r="H96" s="282">
        <v>0</v>
      </c>
      <c r="I96" s="282">
        <f>I97</f>
        <v>0</v>
      </c>
      <c r="J96" s="282"/>
      <c r="K96" s="282"/>
      <c r="L96" s="282">
        <f>L97</f>
        <v>0</v>
      </c>
      <c r="M96" s="282"/>
      <c r="N96" s="282">
        <v>85000</v>
      </c>
      <c r="O96" s="283">
        <v>85000</v>
      </c>
    </row>
    <row r="97" spans="1:15" ht="18">
      <c r="A97" s="284">
        <v>322</v>
      </c>
      <c r="B97" s="285" t="s">
        <v>78</v>
      </c>
      <c r="C97" s="286">
        <f>SUM(D97:L97)</f>
        <v>58000</v>
      </c>
      <c r="D97" s="287">
        <v>58000</v>
      </c>
      <c r="E97" s="287">
        <v>0</v>
      </c>
      <c r="F97" s="287">
        <v>0</v>
      </c>
      <c r="G97" s="287">
        <v>0</v>
      </c>
      <c r="H97" s="287">
        <v>0</v>
      </c>
      <c r="I97" s="287">
        <v>0</v>
      </c>
      <c r="J97" s="287"/>
      <c r="K97" s="287"/>
      <c r="L97" s="287">
        <v>0</v>
      </c>
      <c r="M97" s="287"/>
      <c r="N97" s="288"/>
      <c r="O97" s="289"/>
    </row>
    <row r="98" spans="1:15" ht="18">
      <c r="A98" s="280">
        <v>323</v>
      </c>
      <c r="B98" s="290" t="s">
        <v>81</v>
      </c>
      <c r="C98" s="286">
        <f>SUM(D98:L98)</f>
        <v>27000</v>
      </c>
      <c r="D98" s="286">
        <v>27000</v>
      </c>
      <c r="E98" s="286"/>
      <c r="F98" s="286"/>
      <c r="G98" s="286"/>
      <c r="H98" s="286"/>
      <c r="I98" s="286"/>
      <c r="J98" s="286"/>
      <c r="K98" s="286"/>
      <c r="L98" s="286"/>
      <c r="M98" s="286"/>
      <c r="N98" s="291"/>
      <c r="O98" s="292"/>
    </row>
    <row r="99" spans="1:15" ht="18">
      <c r="A99" s="293"/>
      <c r="B99" s="294" t="s">
        <v>91</v>
      </c>
      <c r="C99" s="282">
        <f>C96+C87</f>
        <v>85000</v>
      </c>
      <c r="D99" s="282">
        <f>D96+D87</f>
        <v>85000</v>
      </c>
      <c r="E99" s="282">
        <f>E96</f>
        <v>0</v>
      </c>
      <c r="F99" s="282">
        <f>F96</f>
        <v>0</v>
      </c>
      <c r="G99" s="282">
        <f>G96</f>
        <v>0</v>
      </c>
      <c r="H99" s="282">
        <f>H96</f>
        <v>0</v>
      </c>
      <c r="I99" s="282">
        <f>I96</f>
        <v>0</v>
      </c>
      <c r="J99" s="282"/>
      <c r="K99" s="282"/>
      <c r="L99" s="282">
        <f>L96</f>
        <v>0</v>
      </c>
      <c r="M99" s="282"/>
      <c r="N99" s="282">
        <v>85000</v>
      </c>
      <c r="O99" s="283">
        <v>85000</v>
      </c>
    </row>
    <row r="100" spans="1:15" ht="18">
      <c r="A100" s="295"/>
      <c r="B100" s="296"/>
      <c r="C100" s="132"/>
      <c r="D100" s="297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298"/>
    </row>
    <row r="101" spans="1:15" ht="17.25">
      <c r="A101" s="173" t="s">
        <v>84</v>
      </c>
      <c r="B101" s="151"/>
      <c r="C101" s="282">
        <f>SUM(D101+E101+F101+G101+H101+I101+J101+K101+L101+M101+C38)</f>
        <v>1360870</v>
      </c>
      <c r="D101" s="282">
        <f>D61+D99+D88</f>
        <v>277910</v>
      </c>
      <c r="E101" s="282">
        <f>E38+E61+E88+E99</f>
        <v>35000</v>
      </c>
      <c r="F101" s="282">
        <f>F38+F61+F88+F99+F93</f>
        <v>271300</v>
      </c>
      <c r="G101" s="282">
        <f>G61+G88+G99</f>
        <v>35000</v>
      </c>
      <c r="H101" s="229">
        <f>H88</f>
        <v>21040</v>
      </c>
      <c r="I101" s="282">
        <f>I38+I61+I88+I99</f>
        <v>79000</v>
      </c>
      <c r="J101" s="282">
        <v>1020</v>
      </c>
      <c r="K101" s="282">
        <f>K38+K61+K88+K99</f>
        <v>10000</v>
      </c>
      <c r="L101" s="282">
        <f>L38+L61+L88+L99</f>
        <v>11000</v>
      </c>
      <c r="M101" s="282">
        <f>SUM(M88+M61)</f>
        <v>150600</v>
      </c>
      <c r="N101" s="282">
        <f>N38+N61+N88+N99+O91</f>
        <v>1355870</v>
      </c>
      <c r="O101" s="283">
        <f>O38+O61+O88+O99+O91</f>
        <v>1355870</v>
      </c>
    </row>
    <row r="102" spans="1:16" ht="15">
      <c r="A102" s="119"/>
      <c r="B102" s="122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100"/>
    </row>
    <row r="103" spans="1:15" s="21" customFormat="1" ht="18">
      <c r="A103" s="4"/>
      <c r="B103" s="30"/>
      <c r="C103" s="163"/>
      <c r="D103" s="287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</row>
    <row r="104" spans="1:15" s="21" customFormat="1" ht="138.75">
      <c r="A104" s="174" t="s">
        <v>34</v>
      </c>
      <c r="B104" s="174" t="s">
        <v>12</v>
      </c>
      <c r="C104" s="175" t="s">
        <v>104</v>
      </c>
      <c r="D104" s="175" t="s">
        <v>92</v>
      </c>
      <c r="E104" s="175" t="s">
        <v>3</v>
      </c>
      <c r="F104" s="175" t="s">
        <v>36</v>
      </c>
      <c r="G104" s="103" t="s">
        <v>22</v>
      </c>
      <c r="H104" s="176" t="s">
        <v>39</v>
      </c>
      <c r="I104" s="176" t="s">
        <v>40</v>
      </c>
      <c r="J104" s="177"/>
      <c r="K104" s="176" t="s">
        <v>68</v>
      </c>
      <c r="L104" s="28" t="s">
        <v>38</v>
      </c>
      <c r="M104" s="22" t="s">
        <v>108</v>
      </c>
      <c r="N104" s="23" t="s">
        <v>105</v>
      </c>
      <c r="O104" s="23" t="s">
        <v>103</v>
      </c>
    </row>
    <row r="105" spans="1:15" s="21" customFormat="1" ht="18">
      <c r="A105" s="299">
        <v>3</v>
      </c>
      <c r="B105" s="300" t="s">
        <v>82</v>
      </c>
      <c r="C105" s="271">
        <f>C106+C111</f>
        <v>4766000</v>
      </c>
      <c r="D105" s="271">
        <f aca="true" t="shared" si="16" ref="D105:O105">D106+D111</f>
        <v>4766000</v>
      </c>
      <c r="E105" s="271">
        <f t="shared" si="16"/>
        <v>0</v>
      </c>
      <c r="F105" s="271">
        <f t="shared" si="16"/>
        <v>0</v>
      </c>
      <c r="G105" s="271">
        <f t="shared" si="16"/>
        <v>0</v>
      </c>
      <c r="H105" s="271">
        <f t="shared" si="16"/>
        <v>0</v>
      </c>
      <c r="I105" s="271">
        <f t="shared" si="16"/>
        <v>0</v>
      </c>
      <c r="J105" s="271"/>
      <c r="K105" s="271">
        <f t="shared" si="16"/>
        <v>0</v>
      </c>
      <c r="L105" s="271">
        <f t="shared" si="16"/>
        <v>0</v>
      </c>
      <c r="M105" s="271">
        <f t="shared" si="16"/>
        <v>0</v>
      </c>
      <c r="N105" s="271">
        <f t="shared" si="16"/>
        <v>4766000</v>
      </c>
      <c r="O105" s="276">
        <f t="shared" si="16"/>
        <v>4766000</v>
      </c>
    </row>
    <row r="106" spans="1:18" s="21" customFormat="1" ht="23.25" customHeight="1">
      <c r="A106" s="301">
        <v>31</v>
      </c>
      <c r="B106" s="253" t="s">
        <v>14</v>
      </c>
      <c r="C106" s="223">
        <f>SUM(C107:C110)</f>
        <v>4636000</v>
      </c>
      <c r="D106" s="223">
        <f>SUM(D107:D110)</f>
        <v>4636000</v>
      </c>
      <c r="E106" s="302"/>
      <c r="F106" s="302"/>
      <c r="G106" s="302"/>
      <c r="H106" s="302"/>
      <c r="I106" s="302"/>
      <c r="J106" s="302"/>
      <c r="K106" s="302"/>
      <c r="L106" s="302"/>
      <c r="M106" s="302"/>
      <c r="N106" s="282">
        <v>4666000</v>
      </c>
      <c r="O106" s="283">
        <v>4666000</v>
      </c>
      <c r="P106" s="132"/>
      <c r="Q106" s="132"/>
      <c r="R106" s="132"/>
    </row>
    <row r="107" spans="1:15" s="21" customFormat="1" ht="18">
      <c r="A107" s="303">
        <v>311</v>
      </c>
      <c r="B107" s="304" t="s">
        <v>15</v>
      </c>
      <c r="C107" s="26">
        <f>SUM(D107:I107)</f>
        <v>3876000</v>
      </c>
      <c r="D107" s="286">
        <v>3876000</v>
      </c>
      <c r="E107" s="286"/>
      <c r="F107" s="286"/>
      <c r="G107" s="286"/>
      <c r="H107" s="286"/>
      <c r="I107" s="286"/>
      <c r="J107" s="286"/>
      <c r="K107" s="286"/>
      <c r="L107" s="286"/>
      <c r="M107" s="286"/>
      <c r="N107" s="291"/>
      <c r="O107" s="292"/>
    </row>
    <row r="108" spans="1:15" s="21" customFormat="1" ht="18">
      <c r="A108" s="252">
        <v>312</v>
      </c>
      <c r="B108" s="264" t="s">
        <v>16</v>
      </c>
      <c r="C108" s="305">
        <f>SUM(D108:I108)</f>
        <v>120000</v>
      </c>
      <c r="D108" s="302">
        <v>120000</v>
      </c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3"/>
    </row>
    <row r="109" spans="1:15" s="21" customFormat="1" ht="18">
      <c r="A109" s="252">
        <v>313</v>
      </c>
      <c r="B109" s="306" t="s">
        <v>80</v>
      </c>
      <c r="C109" s="307">
        <f>SUM(D109:I109)</f>
        <v>640000</v>
      </c>
      <c r="D109" s="308">
        <v>640000</v>
      </c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10"/>
    </row>
    <row r="110" spans="1:15" s="21" customFormat="1" ht="18">
      <c r="A110" s="252"/>
      <c r="B110" s="306"/>
      <c r="C110" s="307"/>
      <c r="D110" s="308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10"/>
    </row>
    <row r="111" spans="1:15" s="21" customFormat="1" ht="18">
      <c r="A111" s="301">
        <v>32</v>
      </c>
      <c r="B111" s="261" t="s">
        <v>83</v>
      </c>
      <c r="C111" s="223">
        <f>SUM(D112:D113)</f>
        <v>130000</v>
      </c>
      <c r="D111" s="223">
        <f>SUM(D112:D113)</f>
        <v>130000</v>
      </c>
      <c r="E111" s="282"/>
      <c r="F111" s="282"/>
      <c r="G111" s="282"/>
      <c r="H111" s="282"/>
      <c r="I111" s="282"/>
      <c r="J111" s="282"/>
      <c r="K111" s="282"/>
      <c r="L111" s="282"/>
      <c r="M111" s="283"/>
      <c r="N111" s="282">
        <v>100000</v>
      </c>
      <c r="O111" s="283">
        <v>100000</v>
      </c>
    </row>
    <row r="112" spans="1:15" s="21" customFormat="1" ht="18">
      <c r="A112" s="252">
        <v>321</v>
      </c>
      <c r="B112" s="264" t="s">
        <v>77</v>
      </c>
      <c r="C112" s="305">
        <f>SUM(D112:I112)</f>
        <v>100000</v>
      </c>
      <c r="D112" s="302">
        <v>100000</v>
      </c>
      <c r="E112" s="311"/>
      <c r="F112" s="312"/>
      <c r="G112" s="312"/>
      <c r="H112" s="312"/>
      <c r="I112" s="312"/>
      <c r="J112" s="312"/>
      <c r="K112" s="312"/>
      <c r="L112" s="311"/>
      <c r="M112" s="312"/>
      <c r="N112" s="312"/>
      <c r="O112" s="313"/>
    </row>
    <row r="113" spans="1:15" s="21" customFormat="1" ht="18">
      <c r="A113" s="320">
        <v>329</v>
      </c>
      <c r="B113" s="264" t="s">
        <v>109</v>
      </c>
      <c r="C113" s="305">
        <f>SUM(D113:I113)</f>
        <v>30000</v>
      </c>
      <c r="D113" s="302">
        <v>30000</v>
      </c>
      <c r="E113" s="311"/>
      <c r="F113" s="312"/>
      <c r="G113" s="312"/>
      <c r="H113" s="312"/>
      <c r="I113" s="312"/>
      <c r="J113" s="312"/>
      <c r="K113" s="312"/>
      <c r="L113" s="311"/>
      <c r="M113" s="312"/>
      <c r="N113" s="312"/>
      <c r="O113" s="312"/>
    </row>
    <row r="114" spans="1:15" s="21" customFormat="1" ht="33" customHeight="1">
      <c r="A114" s="4" t="s">
        <v>93</v>
      </c>
      <c r="B114" s="30"/>
      <c r="C114" s="30"/>
      <c r="D114" s="286"/>
      <c r="E114" s="291"/>
      <c r="F114" s="319">
        <f>SUM(G114:L114)</f>
        <v>0</v>
      </c>
      <c r="G114" s="291"/>
      <c r="H114" s="291"/>
      <c r="I114" s="291"/>
      <c r="J114" s="291"/>
      <c r="K114" s="291"/>
      <c r="L114" s="291"/>
      <c r="M114" s="291"/>
      <c r="N114" s="291"/>
      <c r="O114" s="291"/>
    </row>
    <row r="115" spans="1:15" s="21" customFormat="1" ht="138.75">
      <c r="A115" s="174" t="s">
        <v>34</v>
      </c>
      <c r="B115" s="174" t="s">
        <v>12</v>
      </c>
      <c r="C115" s="175" t="s">
        <v>104</v>
      </c>
      <c r="D115" s="175" t="s">
        <v>94</v>
      </c>
      <c r="E115" s="22" t="s">
        <v>3</v>
      </c>
      <c r="F115" s="175" t="s">
        <v>36</v>
      </c>
      <c r="G115" s="176" t="s">
        <v>22</v>
      </c>
      <c r="H115" s="176" t="s">
        <v>39</v>
      </c>
      <c r="I115" s="177" t="s">
        <v>40</v>
      </c>
      <c r="J115" s="103"/>
      <c r="K115" s="176" t="s">
        <v>68</v>
      </c>
      <c r="L115" s="28" t="s">
        <v>38</v>
      </c>
      <c r="M115" s="22" t="s">
        <v>108</v>
      </c>
      <c r="N115" s="23" t="s">
        <v>105</v>
      </c>
      <c r="O115" s="23" t="s">
        <v>103</v>
      </c>
    </row>
    <row r="116" spans="1:15" s="21" customFormat="1" ht="18">
      <c r="A116" s="299">
        <v>3</v>
      </c>
      <c r="B116" s="300" t="s">
        <v>82</v>
      </c>
      <c r="C116" s="271">
        <f>C117</f>
        <v>450800</v>
      </c>
      <c r="D116" s="271">
        <f>D117</f>
        <v>450800</v>
      </c>
      <c r="E116" s="271">
        <f aca="true" t="shared" si="17" ref="E116:O116">E117+E121</f>
        <v>0</v>
      </c>
      <c r="F116" s="271">
        <f t="shared" si="17"/>
        <v>0</v>
      </c>
      <c r="G116" s="271">
        <f t="shared" si="17"/>
        <v>0</v>
      </c>
      <c r="H116" s="271">
        <f t="shared" si="17"/>
        <v>0</v>
      </c>
      <c r="I116" s="271">
        <f t="shared" si="17"/>
        <v>0</v>
      </c>
      <c r="J116" s="271"/>
      <c r="K116" s="271">
        <f t="shared" si="17"/>
        <v>0</v>
      </c>
      <c r="L116" s="271">
        <f t="shared" si="17"/>
        <v>0</v>
      </c>
      <c r="M116" s="271">
        <f t="shared" si="17"/>
        <v>0</v>
      </c>
      <c r="N116" s="229">
        <f t="shared" si="17"/>
        <v>450800</v>
      </c>
      <c r="O116" s="230">
        <f t="shared" si="17"/>
        <v>450800</v>
      </c>
    </row>
    <row r="117" spans="1:15" s="21" customFormat="1" ht="18">
      <c r="A117" s="251">
        <v>32</v>
      </c>
      <c r="B117" s="261" t="s">
        <v>83</v>
      </c>
      <c r="C117" s="229">
        <f>SUM(C118:C120)</f>
        <v>450800</v>
      </c>
      <c r="D117" s="314">
        <f>SUM(D118:D120)</f>
        <v>450800</v>
      </c>
      <c r="E117" s="314">
        <f aca="true" t="shared" si="18" ref="E117:M117">SUM(E118:E120)</f>
        <v>0</v>
      </c>
      <c r="F117" s="314">
        <f t="shared" si="18"/>
        <v>0</v>
      </c>
      <c r="G117" s="314">
        <f t="shared" si="18"/>
        <v>0</v>
      </c>
      <c r="H117" s="314">
        <f t="shared" si="18"/>
        <v>0</v>
      </c>
      <c r="I117" s="314">
        <f t="shared" si="18"/>
        <v>0</v>
      </c>
      <c r="J117" s="314"/>
      <c r="K117" s="314">
        <f t="shared" si="18"/>
        <v>0</v>
      </c>
      <c r="L117" s="314">
        <f t="shared" si="18"/>
        <v>0</v>
      </c>
      <c r="M117" s="314">
        <f t="shared" si="18"/>
        <v>0</v>
      </c>
      <c r="N117" s="315">
        <v>450800</v>
      </c>
      <c r="O117" s="316">
        <v>450800</v>
      </c>
    </row>
    <row r="118" spans="1:15" s="21" customFormat="1" ht="18">
      <c r="A118" s="252">
        <v>323</v>
      </c>
      <c r="B118" s="264" t="s">
        <v>81</v>
      </c>
      <c r="C118" s="315">
        <f>SUM(D118:L118)</f>
        <v>450800</v>
      </c>
      <c r="D118" s="315">
        <v>450800</v>
      </c>
      <c r="E118" s="315"/>
      <c r="F118" s="315"/>
      <c r="G118" s="315"/>
      <c r="H118" s="315"/>
      <c r="I118" s="315"/>
      <c r="J118" s="315"/>
      <c r="K118" s="315"/>
      <c r="L118" s="315"/>
      <c r="M118" s="315"/>
      <c r="N118" s="317"/>
      <c r="O118" s="318"/>
    </row>
    <row r="119" spans="1:15" s="21" customFormat="1" ht="18">
      <c r="A119" s="156"/>
      <c r="B119" s="157"/>
      <c r="C119" s="153"/>
      <c r="D119" s="161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</row>
    <row r="120" spans="1:15" s="21" customFormat="1" ht="18">
      <c r="A120" s="127"/>
      <c r="B120" s="128"/>
      <c r="C120" s="131"/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pans="1:15" s="21" customFormat="1" ht="18">
      <c r="A121" s="142"/>
      <c r="B121" s="143"/>
      <c r="C121" s="125"/>
      <c r="D121" s="125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</row>
    <row r="122" spans="1:15" s="21" customFormat="1" ht="18">
      <c r="A122" s="144"/>
      <c r="B122" s="145"/>
      <c r="C122" s="146"/>
      <c r="D122" s="129"/>
      <c r="E122" s="99"/>
      <c r="F122" s="100"/>
      <c r="G122" s="100"/>
      <c r="H122" s="100"/>
      <c r="I122" s="100"/>
      <c r="J122" s="100"/>
      <c r="K122" s="100"/>
      <c r="L122" s="99"/>
      <c r="M122" s="100"/>
      <c r="N122" s="100"/>
      <c r="O122" s="100"/>
    </row>
    <row r="123" spans="1:15" s="21" customFormat="1" ht="18">
      <c r="A123" s="120"/>
      <c r="B123" s="120"/>
      <c r="C123" s="24"/>
      <c r="D123" s="24"/>
      <c r="E123" s="24"/>
      <c r="F123" s="24"/>
      <c r="G123" s="135"/>
      <c r="H123" s="135"/>
      <c r="I123" s="135"/>
      <c r="J123" s="135"/>
      <c r="K123" s="135"/>
      <c r="L123" s="138"/>
      <c r="M123" s="24"/>
      <c r="N123" s="139"/>
      <c r="O123" s="139"/>
    </row>
    <row r="124" s="21" customFormat="1" ht="18"/>
    <row r="126" spans="7:12" ht="12.75">
      <c r="G126" s="100"/>
      <c r="H126" s="100"/>
      <c r="I126" s="100"/>
      <c r="J126" s="100"/>
      <c r="K126" s="100"/>
      <c r="L126" s="31"/>
    </row>
    <row r="127" spans="7:12" ht="12.75">
      <c r="G127" s="100"/>
      <c r="H127" s="100"/>
      <c r="I127" s="100"/>
      <c r="J127" s="100"/>
      <c r="K127" s="100"/>
      <c r="L127" s="31"/>
    </row>
    <row r="128" spans="7:12" ht="12.75">
      <c r="G128" s="100"/>
      <c r="H128" s="100"/>
      <c r="I128" s="100"/>
      <c r="J128" s="100"/>
      <c r="K128" s="100"/>
      <c r="L128" s="31"/>
    </row>
    <row r="129" spans="7:12" ht="12.75">
      <c r="G129" s="100"/>
      <c r="H129" s="100"/>
      <c r="L129" s="31"/>
    </row>
    <row r="130" spans="7:12" ht="12.75">
      <c r="G130" s="100"/>
      <c r="H130" s="100"/>
      <c r="L130" s="31"/>
    </row>
    <row r="131" spans="7:12" ht="12.75">
      <c r="G131" s="100"/>
      <c r="H131" s="100"/>
      <c r="L131" s="31"/>
    </row>
    <row r="132" spans="7:12" ht="12.75">
      <c r="G132" s="100"/>
      <c r="H132" s="100"/>
      <c r="L132" s="31"/>
    </row>
    <row r="133" spans="7:12" ht="12.75">
      <c r="G133" s="100"/>
      <c r="H133" s="100"/>
      <c r="L133" s="31"/>
    </row>
    <row r="134" spans="7:12" ht="12.75">
      <c r="G134" s="100"/>
      <c r="H134" s="100"/>
      <c r="L134" s="31"/>
    </row>
    <row r="135" spans="7:12" ht="12.75">
      <c r="G135" s="100"/>
      <c r="H135" s="100"/>
      <c r="L135" s="31"/>
    </row>
    <row r="136" spans="7:12" ht="12.75">
      <c r="G136" s="100"/>
      <c r="H136" s="100"/>
      <c r="L136" s="31"/>
    </row>
    <row r="137" spans="7:12" ht="12.75">
      <c r="G137" s="100"/>
      <c r="H137" s="100"/>
      <c r="L137" s="31"/>
    </row>
    <row r="138" spans="7:12" ht="12.75">
      <c r="G138" s="100"/>
      <c r="H138" s="100"/>
      <c r="L138" s="31"/>
    </row>
    <row r="139" spans="7:12" ht="12.75">
      <c r="G139" s="100"/>
      <c r="H139" s="100"/>
      <c r="L139" s="31"/>
    </row>
    <row r="140" spans="7:12" ht="12.75">
      <c r="G140" s="100"/>
      <c r="H140" s="100"/>
      <c r="L140" s="31"/>
    </row>
    <row r="141" spans="7:12" ht="12.75">
      <c r="G141" s="100"/>
      <c r="H141" s="100"/>
      <c r="L141" s="31"/>
    </row>
    <row r="142" spans="7:12" ht="12.75">
      <c r="G142" s="100"/>
      <c r="H142" s="100"/>
      <c r="L142" s="31"/>
    </row>
    <row r="143" spans="7:12" ht="12.75">
      <c r="G143" s="100"/>
      <c r="H143" s="100"/>
      <c r="L143" s="31"/>
    </row>
    <row r="144" spans="7:12" ht="12.75">
      <c r="G144" s="100"/>
      <c r="H144" s="100"/>
      <c r="L144" s="31"/>
    </row>
    <row r="145" spans="7:12" ht="12.75">
      <c r="G145" s="100"/>
      <c r="H145" s="100"/>
      <c r="L145" s="31"/>
    </row>
    <row r="146" spans="7:12" ht="12.75">
      <c r="G146" s="100"/>
      <c r="H146" s="100"/>
      <c r="L146" s="31"/>
    </row>
    <row r="147" spans="7:12" ht="12.75">
      <c r="G147" s="100"/>
      <c r="H147" s="100"/>
      <c r="L147" s="31"/>
    </row>
    <row r="148" spans="7:12" ht="12.75">
      <c r="G148" s="100"/>
      <c r="H148" s="100"/>
      <c r="L148" s="31"/>
    </row>
    <row r="149" spans="7:12" ht="12.75">
      <c r="G149" s="100"/>
      <c r="H149" s="100"/>
      <c r="L149" s="31"/>
    </row>
    <row r="150" spans="7:12" ht="12.75">
      <c r="G150" s="100"/>
      <c r="H150" s="100"/>
      <c r="L150" s="31"/>
    </row>
    <row r="151" spans="7:12" ht="12.75">
      <c r="G151" s="100"/>
      <c r="H151" s="100"/>
      <c r="L151" s="31"/>
    </row>
    <row r="152" spans="7:12" ht="12.75">
      <c r="G152" s="100"/>
      <c r="H152" s="100"/>
      <c r="L152" s="31"/>
    </row>
    <row r="153" spans="7:12" ht="12.75">
      <c r="G153" s="100"/>
      <c r="H153" s="100"/>
      <c r="L153" s="31"/>
    </row>
    <row r="154" spans="7:12" ht="12.75">
      <c r="G154" s="100"/>
      <c r="H154" s="100"/>
      <c r="L154" s="31"/>
    </row>
    <row r="155" spans="7:12" ht="12.75">
      <c r="G155" s="100"/>
      <c r="H155" s="100"/>
      <c r="L155" s="31"/>
    </row>
    <row r="156" spans="8:12" ht="12.75">
      <c r="H156" s="100"/>
      <c r="L156" s="31"/>
    </row>
    <row r="157" spans="8:12" ht="12.75">
      <c r="H157" s="100"/>
      <c r="L157" s="31"/>
    </row>
    <row r="158" spans="8:12" ht="12.75">
      <c r="H158" s="100"/>
      <c r="L158" s="31"/>
    </row>
    <row r="159" spans="8:12" ht="12.75">
      <c r="H159" s="100"/>
      <c r="L159" s="31"/>
    </row>
    <row r="160" spans="8:12" ht="12.75">
      <c r="H160" s="100"/>
      <c r="L160" s="31"/>
    </row>
    <row r="161" spans="8:12" ht="12.75">
      <c r="H161" s="100"/>
      <c r="L161" s="31"/>
    </row>
    <row r="162" ht="12.75">
      <c r="L162" s="31"/>
    </row>
    <row r="163" ht="12.75">
      <c r="L163" s="31"/>
    </row>
    <row r="164" ht="12.75">
      <c r="L164" s="31"/>
    </row>
    <row r="165" ht="12.75">
      <c r="L165" s="31"/>
    </row>
    <row r="166" ht="12.75">
      <c r="L166" s="31"/>
    </row>
    <row r="167" ht="12.75">
      <c r="L167" s="31"/>
    </row>
    <row r="168" ht="12.75">
      <c r="L168" s="31"/>
    </row>
    <row r="169" ht="12.75">
      <c r="L169" s="31"/>
    </row>
    <row r="170" ht="12.75">
      <c r="L170" s="31"/>
    </row>
    <row r="171" ht="12.75">
      <c r="L171" s="31"/>
    </row>
    <row r="172" ht="12.75">
      <c r="L172" s="31"/>
    </row>
    <row r="173" ht="12.75">
      <c r="L173" s="31"/>
    </row>
    <row r="174" ht="12.75">
      <c r="L174" s="31"/>
    </row>
    <row r="175" ht="12.75">
      <c r="L175" s="31"/>
    </row>
    <row r="176" ht="12.75">
      <c r="L176" s="31"/>
    </row>
    <row r="177" ht="12.75">
      <c r="L177" s="31"/>
    </row>
    <row r="178" ht="12.75">
      <c r="L178" s="31"/>
    </row>
    <row r="179" ht="12.75">
      <c r="L179" s="31"/>
    </row>
    <row r="180" ht="12.75">
      <c r="L180" s="31"/>
    </row>
    <row r="181" ht="12.75">
      <c r="L181" s="31"/>
    </row>
    <row r="182" ht="12.75">
      <c r="L182" s="31"/>
    </row>
    <row r="183" ht="12.75">
      <c r="L183" s="31"/>
    </row>
    <row r="184" ht="12.75">
      <c r="L184" s="31"/>
    </row>
    <row r="185" ht="12.75">
      <c r="L185" s="31"/>
    </row>
    <row r="186" ht="12.75">
      <c r="L186" s="31"/>
    </row>
    <row r="187" ht="12.75">
      <c r="L187" s="31"/>
    </row>
    <row r="188" ht="12.75">
      <c r="L188" s="31"/>
    </row>
    <row r="189" ht="12.75">
      <c r="L189" s="31"/>
    </row>
    <row r="190" ht="12.75">
      <c r="L190" s="31"/>
    </row>
    <row r="191" ht="12.75">
      <c r="L191" s="31"/>
    </row>
    <row r="192" ht="12.75">
      <c r="L192" s="31"/>
    </row>
    <row r="193" ht="12.75">
      <c r="L193" s="31"/>
    </row>
    <row r="194" ht="12.75">
      <c r="L194" s="31"/>
    </row>
    <row r="195" ht="12.75">
      <c r="L195" s="31"/>
    </row>
    <row r="196" ht="12.75">
      <c r="L196" s="31"/>
    </row>
    <row r="197" ht="12.75">
      <c r="L197" s="31"/>
    </row>
    <row r="198" ht="12.75">
      <c r="L198" s="31"/>
    </row>
    <row r="199" ht="12.75">
      <c r="L199" s="31"/>
    </row>
    <row r="200" ht="12.75">
      <c r="L200" s="31"/>
    </row>
    <row r="201" ht="12.75">
      <c r="L201" s="31"/>
    </row>
    <row r="202" ht="12.75">
      <c r="L202" s="31"/>
    </row>
    <row r="203" ht="12.75">
      <c r="L203" s="31"/>
    </row>
    <row r="204" ht="12.75">
      <c r="L204" s="31"/>
    </row>
    <row r="205" ht="12.75">
      <c r="L205" s="31"/>
    </row>
    <row r="206" ht="12.75">
      <c r="L206" s="31"/>
    </row>
    <row r="207" ht="12.75">
      <c r="L207" s="31"/>
    </row>
    <row r="208" ht="12.75">
      <c r="L208" s="31"/>
    </row>
    <row r="209" ht="12.75">
      <c r="L209" s="31"/>
    </row>
    <row r="210" ht="12.75">
      <c r="L210" s="31"/>
    </row>
    <row r="211" ht="12.75">
      <c r="L211" s="31"/>
    </row>
    <row r="212" ht="12.75">
      <c r="L212" s="31"/>
    </row>
    <row r="213" ht="12.75">
      <c r="L213" s="31"/>
    </row>
    <row r="214" ht="12.75">
      <c r="L214" s="31"/>
    </row>
    <row r="215" ht="12.75">
      <c r="L215" s="31"/>
    </row>
    <row r="216" ht="12.75">
      <c r="L216" s="31"/>
    </row>
    <row r="217" ht="12.75">
      <c r="L217" s="31"/>
    </row>
    <row r="218" ht="12.75">
      <c r="L218" s="31"/>
    </row>
    <row r="219" ht="12.75">
      <c r="L219" s="31"/>
    </row>
    <row r="220" ht="12.75">
      <c r="L220" s="31"/>
    </row>
    <row r="221" ht="12.75">
      <c r="L221" s="31"/>
    </row>
    <row r="222" ht="12.75">
      <c r="L222" s="31"/>
    </row>
    <row r="223" ht="12.75">
      <c r="L223" s="31"/>
    </row>
    <row r="224" ht="12.75">
      <c r="L224" s="31"/>
    </row>
    <row r="225" ht="12.75">
      <c r="L225" s="31"/>
    </row>
    <row r="226" ht="12.75">
      <c r="L226" s="31"/>
    </row>
    <row r="227" ht="12.75">
      <c r="L227" s="31"/>
    </row>
    <row r="228" ht="12.75">
      <c r="L228" s="31"/>
    </row>
    <row r="229" ht="12.75">
      <c r="L229" s="31"/>
    </row>
    <row r="230" ht="12.75">
      <c r="L230" s="31"/>
    </row>
    <row r="231" ht="12.75">
      <c r="L231" s="31"/>
    </row>
    <row r="232" ht="12.75">
      <c r="L232" s="31"/>
    </row>
    <row r="233" ht="12.75">
      <c r="L233" s="31"/>
    </row>
    <row r="234" ht="12.75">
      <c r="L234" s="31"/>
    </row>
    <row r="235" ht="12.75">
      <c r="L235" s="31"/>
    </row>
    <row r="236" ht="12.75">
      <c r="L236" s="31"/>
    </row>
    <row r="237" ht="12.75">
      <c r="L237" s="31"/>
    </row>
    <row r="238" ht="12.75">
      <c r="L238" s="31"/>
    </row>
    <row r="239" ht="12.75">
      <c r="L239" s="31"/>
    </row>
    <row r="240" ht="12.75">
      <c r="L240" s="31"/>
    </row>
    <row r="241" ht="12.75">
      <c r="L241" s="31"/>
    </row>
    <row r="242" ht="12.75">
      <c r="L242" s="31"/>
    </row>
    <row r="243" ht="12.75">
      <c r="L243" s="31"/>
    </row>
    <row r="244" ht="12.75">
      <c r="L244" s="31"/>
    </row>
    <row r="245" ht="12.75">
      <c r="L245" s="31"/>
    </row>
    <row r="246" ht="12.75">
      <c r="L246" s="31"/>
    </row>
    <row r="247" ht="12.75">
      <c r="L247" s="31"/>
    </row>
    <row r="248" ht="12.75">
      <c r="L248" s="31"/>
    </row>
    <row r="249" ht="12.75">
      <c r="L249" s="31"/>
    </row>
    <row r="250" ht="12.75">
      <c r="L250" s="31"/>
    </row>
    <row r="251" ht="12.75">
      <c r="L251" s="31"/>
    </row>
    <row r="252" ht="12.75">
      <c r="L252" s="31"/>
    </row>
    <row r="253" ht="12.75">
      <c r="L253" s="31"/>
    </row>
    <row r="254" ht="12.75">
      <c r="L254" s="31"/>
    </row>
    <row r="255" ht="12.75">
      <c r="L255" s="31"/>
    </row>
    <row r="256" ht="12.75">
      <c r="L256" s="31"/>
    </row>
    <row r="257" ht="12.75">
      <c r="L257" s="31"/>
    </row>
    <row r="258" ht="12.75">
      <c r="L258" s="31"/>
    </row>
    <row r="259" ht="12.75">
      <c r="L259" s="31"/>
    </row>
    <row r="260" ht="12.75">
      <c r="L260" s="31"/>
    </row>
    <row r="261" ht="12.75">
      <c r="L261" s="31"/>
    </row>
    <row r="262" ht="12.75">
      <c r="L262" s="31"/>
    </row>
    <row r="263" ht="12.75">
      <c r="L263" s="31"/>
    </row>
    <row r="264" ht="12.75">
      <c r="L264" s="31"/>
    </row>
    <row r="265" ht="12.75">
      <c r="L265" s="31"/>
    </row>
    <row r="266" ht="12.75">
      <c r="L266" s="31"/>
    </row>
    <row r="267" ht="12.75">
      <c r="L267" s="31"/>
    </row>
    <row r="268" ht="12.75">
      <c r="L268" s="31"/>
    </row>
    <row r="269" ht="12.75">
      <c r="L269" s="31"/>
    </row>
    <row r="270" ht="12.75">
      <c r="L270" s="31"/>
    </row>
    <row r="271" ht="12.75">
      <c r="L271" s="31"/>
    </row>
    <row r="272" ht="12.75">
      <c r="L272" s="31"/>
    </row>
    <row r="273" ht="12.75">
      <c r="L273" s="31"/>
    </row>
    <row r="274" ht="12.75">
      <c r="L274" s="31"/>
    </row>
    <row r="275" ht="12.75">
      <c r="L275" s="31"/>
    </row>
    <row r="276" ht="12.75">
      <c r="L276" s="31"/>
    </row>
    <row r="277" ht="12.75">
      <c r="L277" s="31"/>
    </row>
    <row r="278" ht="12.75">
      <c r="L278" s="31"/>
    </row>
    <row r="279" ht="12.75">
      <c r="L279" s="31"/>
    </row>
    <row r="280" ht="12.75">
      <c r="L280" s="31"/>
    </row>
    <row r="281" ht="12.75">
      <c r="L281" s="31"/>
    </row>
    <row r="282" ht="12.75">
      <c r="L282" s="31"/>
    </row>
    <row r="283" ht="12.75">
      <c r="L283" s="31"/>
    </row>
    <row r="284" ht="12.75">
      <c r="L284" s="31"/>
    </row>
    <row r="285" ht="12.75">
      <c r="L285" s="31"/>
    </row>
    <row r="286" ht="12.75">
      <c r="L286" s="31"/>
    </row>
    <row r="287" ht="12.75">
      <c r="L287" s="31"/>
    </row>
    <row r="288" ht="12.75">
      <c r="L288" s="31"/>
    </row>
    <row r="289" ht="12.75">
      <c r="L289" s="31"/>
    </row>
    <row r="290" ht="12.75">
      <c r="L290" s="31"/>
    </row>
    <row r="291" ht="12.75">
      <c r="L291" s="31"/>
    </row>
    <row r="292" ht="12.75">
      <c r="L292" s="31"/>
    </row>
  </sheetData>
  <sheetProtection/>
  <mergeCells count="1">
    <mergeCell ref="A1:L1"/>
  </mergeCells>
  <printOptions/>
  <pageMargins left="0.2362204724409449" right="0.2362204724409449" top="0.34" bottom="0.26" header="0.2" footer="0.2"/>
  <pageSetup horizontalDpi="600" verticalDpi="600" orientation="landscape" paperSize="9" scale="65" r:id="rId1"/>
  <rowBreaks count="1" manualBreakCount="1">
    <brk id="6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H12" sqref="H12"/>
    </sheetView>
  </sheetViews>
  <sheetFormatPr defaultColWidth="11.421875" defaultRowHeight="12.75"/>
  <cols>
    <col min="1" max="2" width="4.28125" style="35" customWidth="1"/>
    <col min="3" max="3" width="5.57421875" style="35" customWidth="1"/>
    <col min="4" max="4" width="5.28125" style="60" customWidth="1"/>
    <col min="5" max="5" width="44.7109375" style="35" customWidth="1"/>
    <col min="6" max="6" width="15.140625" style="35" bestFit="1" customWidth="1"/>
    <col min="7" max="7" width="17.28125" style="35" customWidth="1"/>
    <col min="8" max="8" width="16.7109375" style="35" customWidth="1"/>
    <col min="9" max="16384" width="11.421875" style="35" customWidth="1"/>
  </cols>
  <sheetData>
    <row r="1" spans="1:8" ht="48" customHeight="1">
      <c r="A1" s="328" t="s">
        <v>70</v>
      </c>
      <c r="B1" s="328"/>
      <c r="C1" s="328"/>
      <c r="D1" s="328"/>
      <c r="E1" s="328"/>
      <c r="F1" s="328"/>
      <c r="G1" s="328"/>
      <c r="H1" s="328"/>
    </row>
    <row r="2" spans="1:8" s="37" customFormat="1" ht="26.25" customHeight="1">
      <c r="A2" s="328" t="s">
        <v>47</v>
      </c>
      <c r="B2" s="328"/>
      <c r="C2" s="328"/>
      <c r="D2" s="328"/>
      <c r="E2" s="328"/>
      <c r="F2" s="328"/>
      <c r="G2" s="336"/>
      <c r="H2" s="336"/>
    </row>
    <row r="3" spans="1:8" ht="25.5" customHeight="1">
      <c r="A3" s="328"/>
      <c r="B3" s="328"/>
      <c r="C3" s="328"/>
      <c r="D3" s="328"/>
      <c r="E3" s="328"/>
      <c r="F3" s="328"/>
      <c r="G3" s="328"/>
      <c r="H3" s="330"/>
    </row>
    <row r="4" spans="1:5" ht="9" customHeight="1">
      <c r="A4" s="38"/>
      <c r="B4" s="39"/>
      <c r="C4" s="39"/>
      <c r="D4" s="39"/>
      <c r="E4" s="39"/>
    </row>
    <row r="5" spans="1:9" ht="27.75" customHeight="1">
      <c r="A5" s="40"/>
      <c r="B5" s="41"/>
      <c r="C5" s="41"/>
      <c r="D5" s="42"/>
      <c r="E5" s="43"/>
      <c r="F5" s="44" t="s">
        <v>71</v>
      </c>
      <c r="G5" s="44" t="s">
        <v>72</v>
      </c>
      <c r="H5" s="45" t="s">
        <v>73</v>
      </c>
      <c r="I5" s="46"/>
    </row>
    <row r="6" spans="1:9" ht="27.75" customHeight="1">
      <c r="A6" s="335" t="s">
        <v>48</v>
      </c>
      <c r="B6" s="324"/>
      <c r="C6" s="324"/>
      <c r="D6" s="324"/>
      <c r="E6" s="327"/>
      <c r="F6" s="48">
        <v>1360870</v>
      </c>
      <c r="G6" s="48">
        <v>1355870</v>
      </c>
      <c r="H6" s="48">
        <v>1355870</v>
      </c>
      <c r="I6" s="49"/>
    </row>
    <row r="7" spans="1:8" ht="22.5" customHeight="1">
      <c r="A7" s="335" t="s">
        <v>49</v>
      </c>
      <c r="B7" s="324"/>
      <c r="C7" s="324"/>
      <c r="D7" s="324"/>
      <c r="E7" s="327"/>
      <c r="F7" s="48">
        <v>1359870</v>
      </c>
      <c r="G7" s="48">
        <v>1354870</v>
      </c>
      <c r="H7" s="48">
        <v>1354870</v>
      </c>
    </row>
    <row r="8" spans="1:8" ht="22.5" customHeight="1">
      <c r="A8" s="326" t="s">
        <v>50</v>
      </c>
      <c r="B8" s="327"/>
      <c r="C8" s="327"/>
      <c r="D8" s="327"/>
      <c r="E8" s="327"/>
      <c r="F8" s="48">
        <v>1000</v>
      </c>
      <c r="G8" s="48">
        <v>1000</v>
      </c>
      <c r="H8" s="48">
        <v>1000</v>
      </c>
    </row>
    <row r="9" spans="1:8" ht="22.5" customHeight="1">
      <c r="A9" s="50" t="s">
        <v>51</v>
      </c>
      <c r="B9" s="47"/>
      <c r="C9" s="47"/>
      <c r="D9" s="47"/>
      <c r="E9" s="47"/>
      <c r="F9" s="48">
        <v>1360870</v>
      </c>
      <c r="G9" s="48">
        <v>1355870</v>
      </c>
      <c r="H9" s="48">
        <v>1355870</v>
      </c>
    </row>
    <row r="10" spans="1:8" ht="22.5" customHeight="1">
      <c r="A10" s="323" t="s">
        <v>52</v>
      </c>
      <c r="B10" s="324"/>
      <c r="C10" s="324"/>
      <c r="D10" s="324"/>
      <c r="E10" s="325"/>
      <c r="F10" s="51">
        <v>1329870</v>
      </c>
      <c r="G10" s="51">
        <v>1324870</v>
      </c>
      <c r="H10" s="51">
        <v>1324870</v>
      </c>
    </row>
    <row r="11" spans="1:8" ht="22.5" customHeight="1">
      <c r="A11" s="326" t="s">
        <v>53</v>
      </c>
      <c r="B11" s="327"/>
      <c r="C11" s="327"/>
      <c r="D11" s="327"/>
      <c r="E11" s="327"/>
      <c r="F11" s="51">
        <v>31000</v>
      </c>
      <c r="G11" s="51">
        <v>31000</v>
      </c>
      <c r="H11" s="51">
        <v>31000</v>
      </c>
    </row>
    <row r="12" spans="1:8" ht="22.5" customHeight="1">
      <c r="A12" s="323" t="s">
        <v>54</v>
      </c>
      <c r="B12" s="324"/>
      <c r="C12" s="324"/>
      <c r="D12" s="324"/>
      <c r="E12" s="324"/>
      <c r="F12" s="51">
        <f>+F6-F9</f>
        <v>0</v>
      </c>
      <c r="G12" s="51">
        <f>+G6-G9</f>
        <v>0</v>
      </c>
      <c r="H12" s="51">
        <f>+H6-H9</f>
        <v>0</v>
      </c>
    </row>
    <row r="13" spans="1:8" ht="25.5" customHeight="1">
      <c r="A13" s="328"/>
      <c r="B13" s="329"/>
      <c r="C13" s="329"/>
      <c r="D13" s="329"/>
      <c r="E13" s="329"/>
      <c r="F13" s="330"/>
      <c r="G13" s="330"/>
      <c r="H13" s="330"/>
    </row>
    <row r="14" spans="1:8" ht="27.75" customHeight="1">
      <c r="A14" s="40"/>
      <c r="B14" s="41"/>
      <c r="C14" s="41"/>
      <c r="D14" s="42"/>
      <c r="E14" s="43"/>
      <c r="F14" s="44" t="s">
        <v>71</v>
      </c>
      <c r="G14" s="44" t="s">
        <v>72</v>
      </c>
      <c r="H14" s="45" t="s">
        <v>73</v>
      </c>
    </row>
    <row r="15" spans="1:8" ht="22.5" customHeight="1">
      <c r="A15" s="331" t="s">
        <v>55</v>
      </c>
      <c r="B15" s="332"/>
      <c r="C15" s="332"/>
      <c r="D15" s="332"/>
      <c r="E15" s="333"/>
      <c r="F15" s="53">
        <v>0</v>
      </c>
      <c r="G15" s="53">
        <v>0</v>
      </c>
      <c r="H15" s="51">
        <v>0</v>
      </c>
    </row>
    <row r="16" spans="1:8" s="54" customFormat="1" ht="25.5" customHeight="1">
      <c r="A16" s="334"/>
      <c r="B16" s="329"/>
      <c r="C16" s="329"/>
      <c r="D16" s="329"/>
      <c r="E16" s="329"/>
      <c r="F16" s="330"/>
      <c r="G16" s="330"/>
      <c r="H16" s="330"/>
    </row>
    <row r="17" spans="1:8" s="54" customFormat="1" ht="27.75" customHeight="1">
      <c r="A17" s="40"/>
      <c r="B17" s="41"/>
      <c r="C17" s="41"/>
      <c r="D17" s="42"/>
      <c r="E17" s="43"/>
      <c r="F17" s="44" t="s">
        <v>71</v>
      </c>
      <c r="G17" s="44" t="s">
        <v>72</v>
      </c>
      <c r="H17" s="45" t="s">
        <v>73</v>
      </c>
    </row>
    <row r="18" spans="1:8" s="54" customFormat="1" ht="22.5" customHeight="1">
      <c r="A18" s="335" t="s">
        <v>56</v>
      </c>
      <c r="B18" s="324"/>
      <c r="C18" s="324"/>
      <c r="D18" s="324"/>
      <c r="E18" s="324"/>
      <c r="F18" s="48"/>
      <c r="G18" s="48"/>
      <c r="H18" s="48"/>
    </row>
    <row r="19" spans="1:8" s="54" customFormat="1" ht="22.5" customHeight="1">
      <c r="A19" s="335" t="s">
        <v>57</v>
      </c>
      <c r="B19" s="324"/>
      <c r="C19" s="324"/>
      <c r="D19" s="324"/>
      <c r="E19" s="324"/>
      <c r="F19" s="48"/>
      <c r="G19" s="48"/>
      <c r="H19" s="48"/>
    </row>
    <row r="20" spans="1:8" s="54" customFormat="1" ht="22.5" customHeight="1">
      <c r="A20" s="323" t="s">
        <v>58</v>
      </c>
      <c r="B20" s="324"/>
      <c r="C20" s="324"/>
      <c r="D20" s="324"/>
      <c r="E20" s="324"/>
      <c r="F20" s="48"/>
      <c r="G20" s="48"/>
      <c r="H20" s="48"/>
    </row>
    <row r="21" spans="1:8" s="54" customFormat="1" ht="15" customHeight="1">
      <c r="A21" s="55"/>
      <c r="B21" s="56"/>
      <c r="C21" s="52"/>
      <c r="D21" s="57"/>
      <c r="E21" s="56"/>
      <c r="F21" s="58"/>
      <c r="G21" s="58"/>
      <c r="H21" s="58"/>
    </row>
    <row r="22" spans="1:8" s="54" customFormat="1" ht="22.5" customHeight="1">
      <c r="A22" s="323" t="s">
        <v>59</v>
      </c>
      <c r="B22" s="324"/>
      <c r="C22" s="324"/>
      <c r="D22" s="324"/>
      <c r="E22" s="324"/>
      <c r="F22" s="48">
        <f>SUM(F12,F15,F20)</f>
        <v>0</v>
      </c>
      <c r="G22" s="48">
        <f>SUM(G12,G15,G20)</f>
        <v>0</v>
      </c>
      <c r="H22" s="48">
        <f>SUM(H12,H15,H20)</f>
        <v>0</v>
      </c>
    </row>
    <row r="23" spans="1:5" s="54" customFormat="1" ht="18" customHeight="1">
      <c r="A23" s="59"/>
      <c r="B23" s="39"/>
      <c r="C23" s="39"/>
      <c r="D23" s="39"/>
      <c r="E23" s="39"/>
    </row>
  </sheetData>
  <sheetProtection/>
  <mergeCells count="16">
    <mergeCell ref="A1:H1"/>
    <mergeCell ref="A2:H2"/>
    <mergeCell ref="A3:H3"/>
    <mergeCell ref="A6:E6"/>
    <mergeCell ref="A7:E7"/>
    <mergeCell ref="A8:E8"/>
    <mergeCell ref="A20:E20"/>
    <mergeCell ref="A22:E22"/>
    <mergeCell ref="A10:E10"/>
    <mergeCell ref="A11:E11"/>
    <mergeCell ref="A12:E12"/>
    <mergeCell ref="A13:H13"/>
    <mergeCell ref="A15:E15"/>
    <mergeCell ref="A16:H16"/>
    <mergeCell ref="A18:E18"/>
    <mergeCell ref="A19:E19"/>
  </mergeCells>
  <printOptions/>
  <pageMargins left="0.7" right="0.7" top="0.75" bottom="0.75" header="0.3" footer="0.3"/>
  <pageSetup horizontalDpi="300" verticalDpi="300" orientation="portrait" paperSize="9" scale="78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zoomScalePageLayoutView="0" workbookViewId="0" topLeftCell="A1">
      <selection activeCell="D40" sqref="D40"/>
    </sheetView>
  </sheetViews>
  <sheetFormatPr defaultColWidth="11.421875" defaultRowHeight="12.75"/>
  <cols>
    <col min="1" max="1" width="33.57421875" style="81" customWidth="1"/>
    <col min="2" max="2" width="15.00390625" style="81" customWidth="1"/>
    <col min="3" max="3" width="15.57421875" style="81" customWidth="1"/>
    <col min="4" max="4" width="15.57421875" style="94" customWidth="1"/>
    <col min="5" max="5" width="16.00390625" style="35" customWidth="1"/>
    <col min="6" max="6" width="14.28125" style="35" customWidth="1"/>
    <col min="7" max="7" width="13.8515625" style="35" customWidth="1"/>
    <col min="8" max="8" width="11.421875" style="35" customWidth="1"/>
    <col min="9" max="9" width="7.8515625" style="35" customWidth="1"/>
    <col min="10" max="10" width="14.28125" style="35" customWidth="1"/>
    <col min="11" max="11" width="7.8515625" style="35" customWidth="1"/>
    <col min="12" max="16384" width="11.421875" style="35" customWidth="1"/>
  </cols>
  <sheetData>
    <row r="1" spans="1:8" ht="24" customHeight="1">
      <c r="A1" s="328" t="s">
        <v>60</v>
      </c>
      <c r="B1" s="328"/>
      <c r="C1" s="328"/>
      <c r="D1" s="328"/>
      <c r="E1" s="328"/>
      <c r="F1" s="328"/>
      <c r="G1" s="328"/>
      <c r="H1" s="328"/>
    </row>
    <row r="2" spans="1:8" s="30" customFormat="1" ht="13.5" thickBot="1">
      <c r="A2" s="61"/>
      <c r="H2" s="33" t="s">
        <v>0</v>
      </c>
    </row>
    <row r="3" spans="1:8" s="30" customFormat="1" ht="15.75" thickBot="1">
      <c r="A3" s="62" t="s">
        <v>61</v>
      </c>
      <c r="B3" s="340" t="s">
        <v>46</v>
      </c>
      <c r="C3" s="341"/>
      <c r="D3" s="341"/>
      <c r="E3" s="341"/>
      <c r="F3" s="341"/>
      <c r="G3" s="341"/>
      <c r="H3" s="342"/>
    </row>
    <row r="4" spans="1:8" s="30" customFormat="1" ht="77.25" customHeight="1" thickBot="1">
      <c r="A4" s="63" t="s">
        <v>62</v>
      </c>
      <c r="B4" s="64" t="s">
        <v>2</v>
      </c>
      <c r="C4" s="65" t="s">
        <v>3</v>
      </c>
      <c r="D4" s="65" t="s">
        <v>4</v>
      </c>
      <c r="E4" s="65" t="s">
        <v>5</v>
      </c>
      <c r="F4" s="65" t="s">
        <v>45</v>
      </c>
      <c r="G4" s="65" t="s">
        <v>6</v>
      </c>
      <c r="H4" s="66" t="s">
        <v>76</v>
      </c>
    </row>
    <row r="5" spans="1:8" s="30" customFormat="1" ht="15.75" customHeight="1">
      <c r="A5" s="185" t="s">
        <v>112</v>
      </c>
      <c r="B5" s="69"/>
      <c r="C5" s="67"/>
      <c r="D5" s="68"/>
      <c r="E5" s="181">
        <v>4000</v>
      </c>
      <c r="F5" s="69"/>
      <c r="G5" s="70"/>
      <c r="H5" s="111"/>
    </row>
    <row r="6" spans="1:8" s="30" customFormat="1" ht="15">
      <c r="A6" s="186" t="s">
        <v>113</v>
      </c>
      <c r="B6" s="178"/>
      <c r="C6" s="178"/>
      <c r="D6" s="178"/>
      <c r="E6" s="178">
        <v>601060</v>
      </c>
      <c r="F6" s="178"/>
      <c r="G6" s="179"/>
      <c r="H6" s="180"/>
    </row>
    <row r="7" spans="1:8" s="30" customFormat="1" ht="15">
      <c r="A7" s="186" t="s">
        <v>44</v>
      </c>
      <c r="B7" s="71"/>
      <c r="C7" s="182"/>
      <c r="D7" s="182">
        <v>271300</v>
      </c>
      <c r="E7" s="71"/>
      <c r="F7" s="182">
        <v>150600</v>
      </c>
      <c r="G7" s="183">
        <v>10000</v>
      </c>
      <c r="H7" s="116"/>
    </row>
    <row r="8" spans="1:8" s="30" customFormat="1" ht="15">
      <c r="A8" s="186" t="s">
        <v>114</v>
      </c>
      <c r="B8" s="71"/>
      <c r="C8" s="182">
        <v>35000</v>
      </c>
      <c r="D8" s="71"/>
      <c r="E8" s="71"/>
      <c r="F8" s="71"/>
      <c r="G8" s="72"/>
      <c r="H8" s="184">
        <v>10000</v>
      </c>
    </row>
    <row r="9" spans="1:8" s="30" customFormat="1" ht="30">
      <c r="A9" s="187" t="s">
        <v>115</v>
      </c>
      <c r="B9" s="182">
        <v>277910</v>
      </c>
      <c r="C9" s="71"/>
      <c r="D9" s="105"/>
      <c r="E9" s="71"/>
      <c r="F9" s="71"/>
      <c r="G9" s="106"/>
      <c r="H9" s="112"/>
    </row>
    <row r="10" spans="1:8" s="30" customFormat="1" ht="15">
      <c r="A10" s="187" t="s">
        <v>31</v>
      </c>
      <c r="B10" s="178"/>
      <c r="C10" s="178"/>
      <c r="D10" s="178"/>
      <c r="E10" s="178"/>
      <c r="F10" s="178"/>
      <c r="G10" s="179">
        <v>1000</v>
      </c>
      <c r="H10" s="180"/>
    </row>
    <row r="11" spans="1:8" s="30" customFormat="1" ht="15">
      <c r="A11" s="188"/>
      <c r="B11" s="71"/>
      <c r="C11" s="71"/>
      <c r="D11" s="71"/>
      <c r="E11" s="105"/>
      <c r="F11" s="105"/>
      <c r="G11" s="106"/>
      <c r="H11" s="73"/>
    </row>
    <row r="12" spans="1:8" s="30" customFormat="1" ht="15">
      <c r="A12" s="188"/>
      <c r="B12" s="115"/>
      <c r="C12" s="71"/>
      <c r="D12" s="71"/>
      <c r="E12" s="105"/>
      <c r="F12" s="71"/>
      <c r="G12" s="106"/>
      <c r="H12" s="73"/>
    </row>
    <row r="13" spans="1:8" s="30" customFormat="1" ht="15">
      <c r="A13" s="188"/>
      <c r="B13" s="71"/>
      <c r="C13" s="71"/>
      <c r="D13" s="71"/>
      <c r="E13" s="115"/>
      <c r="F13" s="71"/>
      <c r="G13" s="106"/>
      <c r="H13" s="73"/>
    </row>
    <row r="14" spans="1:8" s="30" customFormat="1" ht="15">
      <c r="A14" s="189"/>
      <c r="B14" s="71"/>
      <c r="C14" s="71"/>
      <c r="D14" s="71"/>
      <c r="E14" s="105"/>
      <c r="F14" s="71"/>
      <c r="G14" s="106"/>
      <c r="H14" s="73"/>
    </row>
    <row r="15" spans="1:8" s="30" customFormat="1" ht="15">
      <c r="A15" s="189"/>
      <c r="B15" s="71"/>
      <c r="C15" s="71"/>
      <c r="D15" s="71"/>
      <c r="E15" s="105"/>
      <c r="F15" s="71"/>
      <c r="G15" s="106"/>
      <c r="H15" s="73"/>
    </row>
    <row r="16" spans="1:8" s="30" customFormat="1" ht="15" thickBot="1">
      <c r="A16" s="189"/>
      <c r="B16" s="74"/>
      <c r="C16" s="74"/>
      <c r="D16" s="74"/>
      <c r="E16" s="107"/>
      <c r="F16" s="74"/>
      <c r="G16" s="110"/>
      <c r="H16" s="75"/>
    </row>
    <row r="17" spans="1:8" s="30" customFormat="1" ht="15">
      <c r="A17" s="109"/>
      <c r="B17" s="71"/>
      <c r="C17" s="71"/>
      <c r="D17" s="71"/>
      <c r="E17" s="105"/>
      <c r="F17" s="71"/>
      <c r="G17" s="106"/>
      <c r="H17" s="72"/>
    </row>
    <row r="18" spans="1:8" s="30" customFormat="1" ht="15" thickBot="1">
      <c r="A18" s="109"/>
      <c r="B18" s="74"/>
      <c r="C18" s="71"/>
      <c r="D18" s="71"/>
      <c r="E18" s="105"/>
      <c r="F18" s="71"/>
      <c r="G18" s="106"/>
      <c r="H18" s="72"/>
    </row>
    <row r="19" spans="1:8" s="30" customFormat="1" ht="30" customHeight="1" thickBot="1">
      <c r="A19" s="76" t="s">
        <v>1</v>
      </c>
      <c r="B19" s="108">
        <f>SUM(B3:B18)</f>
        <v>277910</v>
      </c>
      <c r="C19" s="108">
        <f>SUM(C3:C18)</f>
        <v>35000</v>
      </c>
      <c r="D19" s="108">
        <f>SUM(D3:D18)</f>
        <v>271300</v>
      </c>
      <c r="E19" s="108">
        <f>SUM(E3:E18)</f>
        <v>605060</v>
      </c>
      <c r="F19" s="108">
        <f>SUM(F3:F16)</f>
        <v>150600</v>
      </c>
      <c r="G19" s="108">
        <f>SUM(G3:G18)</f>
        <v>11000</v>
      </c>
      <c r="H19" s="108">
        <f>SUM(H3:H16)</f>
        <v>10000</v>
      </c>
    </row>
    <row r="20" spans="1:8" s="30" customFormat="1" ht="28.5" customHeight="1" thickBot="1">
      <c r="A20" s="76" t="s">
        <v>63</v>
      </c>
      <c r="B20" s="337">
        <f>B19+C19+D19+E19+F19+G19+H19</f>
        <v>1360870</v>
      </c>
      <c r="C20" s="338"/>
      <c r="D20" s="338"/>
      <c r="E20" s="338"/>
      <c r="F20" s="338"/>
      <c r="G20" s="338"/>
      <c r="H20" s="339"/>
    </row>
    <row r="21" spans="1:8" ht="13.5" thickBot="1">
      <c r="A21" s="36"/>
      <c r="B21" s="36"/>
      <c r="C21" s="36"/>
      <c r="D21" s="77"/>
      <c r="E21" s="78"/>
      <c r="H21" s="33"/>
    </row>
    <row r="22" spans="1:8" ht="24" customHeight="1" thickBot="1">
      <c r="A22" s="79" t="s">
        <v>61</v>
      </c>
      <c r="B22" s="340" t="s">
        <v>74</v>
      </c>
      <c r="C22" s="341"/>
      <c r="D22" s="341"/>
      <c r="E22" s="341"/>
      <c r="F22" s="341"/>
      <c r="G22" s="341"/>
      <c r="H22" s="342"/>
    </row>
    <row r="23" spans="1:8" ht="79.5" thickBot="1">
      <c r="A23" s="80" t="s">
        <v>62</v>
      </c>
      <c r="B23" s="64" t="s">
        <v>2</v>
      </c>
      <c r="C23" s="65" t="s">
        <v>3</v>
      </c>
      <c r="D23" s="65" t="s">
        <v>4</v>
      </c>
      <c r="E23" s="65" t="s">
        <v>5</v>
      </c>
      <c r="F23" s="113" t="s">
        <v>45</v>
      </c>
      <c r="G23" s="65" t="s">
        <v>6</v>
      </c>
      <c r="H23" s="66" t="s">
        <v>76</v>
      </c>
    </row>
    <row r="24" spans="1:8" ht="12.75">
      <c r="A24" s="190" t="s">
        <v>112</v>
      </c>
      <c r="B24" s="191"/>
      <c r="C24" s="191"/>
      <c r="D24" s="192"/>
      <c r="E24" s="181">
        <v>4000</v>
      </c>
      <c r="F24" s="193"/>
      <c r="G24" s="194"/>
      <c r="H24" s="195"/>
    </row>
    <row r="25" spans="1:8" ht="12.75">
      <c r="A25" s="190" t="s">
        <v>113</v>
      </c>
      <c r="B25" s="182"/>
      <c r="C25" s="182"/>
      <c r="D25" s="182"/>
      <c r="E25" s="182">
        <v>601060</v>
      </c>
      <c r="F25" s="182"/>
      <c r="G25" s="183"/>
      <c r="H25" s="184"/>
    </row>
    <row r="26" spans="1:8" ht="12.75">
      <c r="A26" s="190" t="s">
        <v>44</v>
      </c>
      <c r="B26" s="182"/>
      <c r="C26" s="182"/>
      <c r="D26" s="182">
        <v>271300</v>
      </c>
      <c r="E26" s="182"/>
      <c r="F26" s="182">
        <v>145600</v>
      </c>
      <c r="G26" s="183">
        <v>10000</v>
      </c>
      <c r="H26" s="184"/>
    </row>
    <row r="27" spans="1:8" ht="12.75">
      <c r="A27" s="190" t="s">
        <v>114</v>
      </c>
      <c r="B27" s="182"/>
      <c r="C27" s="182">
        <v>35000</v>
      </c>
      <c r="D27" s="182"/>
      <c r="E27" s="182"/>
      <c r="F27" s="182"/>
      <c r="G27" s="183"/>
      <c r="H27" s="184">
        <v>10000</v>
      </c>
    </row>
    <row r="28" spans="1:8" ht="26.25">
      <c r="A28" s="190" t="s">
        <v>115</v>
      </c>
      <c r="B28" s="182">
        <v>277910</v>
      </c>
      <c r="C28" s="182"/>
      <c r="D28" s="182"/>
      <c r="E28" s="182"/>
      <c r="F28" s="182"/>
      <c r="G28" s="183"/>
      <c r="H28" s="184"/>
    </row>
    <row r="29" spans="1:8" ht="12.75">
      <c r="A29" s="190" t="s">
        <v>31</v>
      </c>
      <c r="B29" s="182"/>
      <c r="C29" s="182"/>
      <c r="D29" s="182"/>
      <c r="E29" s="182"/>
      <c r="F29" s="182"/>
      <c r="G29" s="183">
        <v>1000</v>
      </c>
      <c r="H29" s="184"/>
    </row>
    <row r="30" spans="1:8" ht="12.75">
      <c r="A30" s="34"/>
      <c r="B30" s="71"/>
      <c r="C30" s="71"/>
      <c r="D30" s="71"/>
      <c r="E30" s="115"/>
      <c r="F30" s="71"/>
      <c r="G30" s="72"/>
      <c r="H30" s="73"/>
    </row>
    <row r="31" spans="1:8" ht="13.5" thickBot="1">
      <c r="A31" s="34"/>
      <c r="B31" s="71"/>
      <c r="C31" s="71"/>
      <c r="D31" s="71"/>
      <c r="E31" s="71"/>
      <c r="F31" s="71"/>
      <c r="G31" s="106"/>
      <c r="H31" s="73"/>
    </row>
    <row r="32" spans="1:8" s="30" customFormat="1" ht="30" customHeight="1" thickBot="1">
      <c r="A32" s="196" t="s">
        <v>1</v>
      </c>
      <c r="B32" s="197">
        <f aca="true" t="shared" si="0" ref="B32:H32">SUM(B22:B31)</f>
        <v>277910</v>
      </c>
      <c r="C32" s="108">
        <f t="shared" si="0"/>
        <v>35000</v>
      </c>
      <c r="D32" s="108">
        <f t="shared" si="0"/>
        <v>271300</v>
      </c>
      <c r="E32" s="108">
        <f t="shared" si="0"/>
        <v>605060</v>
      </c>
      <c r="F32" s="108">
        <f t="shared" si="0"/>
        <v>145600</v>
      </c>
      <c r="G32" s="108">
        <f t="shared" si="0"/>
        <v>11000</v>
      </c>
      <c r="H32" s="108">
        <f t="shared" si="0"/>
        <v>10000</v>
      </c>
    </row>
    <row r="33" spans="1:8" s="30" customFormat="1" ht="28.5" customHeight="1" thickBot="1">
      <c r="A33" s="76" t="s">
        <v>75</v>
      </c>
      <c r="B33" s="337">
        <f>B32+C32+D32+E32+F32+G32+H32</f>
        <v>1355870</v>
      </c>
      <c r="C33" s="338"/>
      <c r="D33" s="338"/>
      <c r="E33" s="338"/>
      <c r="F33" s="338"/>
      <c r="G33" s="338"/>
      <c r="H33" s="339"/>
    </row>
    <row r="34" spans="4:5" ht="13.5" thickBot="1">
      <c r="D34" s="82"/>
      <c r="E34" s="83"/>
    </row>
    <row r="35" spans="1:8" ht="15.75" thickBot="1">
      <c r="A35" s="79" t="s">
        <v>61</v>
      </c>
      <c r="B35" s="340" t="s">
        <v>116</v>
      </c>
      <c r="C35" s="341"/>
      <c r="D35" s="341"/>
      <c r="E35" s="341"/>
      <c r="F35" s="341"/>
      <c r="G35" s="341"/>
      <c r="H35" s="342"/>
    </row>
    <row r="36" spans="1:8" ht="79.5" thickBot="1">
      <c r="A36" s="80" t="s">
        <v>62</v>
      </c>
      <c r="B36" s="64" t="s">
        <v>2</v>
      </c>
      <c r="C36" s="65" t="s">
        <v>3</v>
      </c>
      <c r="D36" s="65" t="s">
        <v>4</v>
      </c>
      <c r="E36" s="65" t="s">
        <v>5</v>
      </c>
      <c r="F36" s="65" t="s">
        <v>45</v>
      </c>
      <c r="G36" s="65" t="s">
        <v>6</v>
      </c>
      <c r="H36" s="66" t="s">
        <v>76</v>
      </c>
    </row>
    <row r="37" spans="1:8" ht="12.75">
      <c r="A37" s="190" t="s">
        <v>112</v>
      </c>
      <c r="B37" s="191"/>
      <c r="C37" s="191"/>
      <c r="D37" s="200"/>
      <c r="E37" s="181">
        <v>4000</v>
      </c>
      <c r="F37" s="193"/>
      <c r="G37" s="194"/>
      <c r="H37" s="195"/>
    </row>
    <row r="38" spans="1:8" ht="12.75">
      <c r="A38" s="190" t="s">
        <v>113</v>
      </c>
      <c r="B38" s="182"/>
      <c r="C38" s="182"/>
      <c r="D38" s="182"/>
      <c r="E38" s="182">
        <v>601060</v>
      </c>
      <c r="F38" s="182"/>
      <c r="G38" s="183"/>
      <c r="H38" s="184"/>
    </row>
    <row r="39" spans="1:8" ht="12.75">
      <c r="A39" s="190" t="s">
        <v>44</v>
      </c>
      <c r="B39" s="182"/>
      <c r="C39" s="182"/>
      <c r="D39" s="182">
        <v>271300</v>
      </c>
      <c r="E39" s="182"/>
      <c r="F39" s="182">
        <v>145600</v>
      </c>
      <c r="G39" s="183">
        <v>10000</v>
      </c>
      <c r="H39" s="184"/>
    </row>
    <row r="40" spans="1:8" ht="12.75">
      <c r="A40" s="190" t="s">
        <v>114</v>
      </c>
      <c r="B40" s="182"/>
      <c r="C40" s="182">
        <v>35000</v>
      </c>
      <c r="D40" s="182"/>
      <c r="E40" s="182"/>
      <c r="F40" s="182"/>
      <c r="G40" s="183"/>
      <c r="H40" s="184">
        <v>10000</v>
      </c>
    </row>
    <row r="41" spans="1:8" ht="26.25">
      <c r="A41" s="190" t="s">
        <v>115</v>
      </c>
      <c r="B41" s="182">
        <v>277910</v>
      </c>
      <c r="C41" s="182"/>
      <c r="D41" s="182"/>
      <c r="E41" s="182"/>
      <c r="F41" s="182"/>
      <c r="G41" s="183"/>
      <c r="H41" s="184"/>
    </row>
    <row r="42" spans="1:8" ht="13.5" customHeight="1">
      <c r="A42" s="190" t="s">
        <v>31</v>
      </c>
      <c r="B42" s="182"/>
      <c r="C42" s="182"/>
      <c r="D42" s="182"/>
      <c r="E42" s="182"/>
      <c r="F42" s="182"/>
      <c r="G42" s="183">
        <v>1000</v>
      </c>
      <c r="H42" s="184"/>
    </row>
    <row r="43" spans="1:8" ht="13.5" customHeight="1">
      <c r="A43" s="190"/>
      <c r="B43" s="182"/>
      <c r="C43" s="182"/>
      <c r="D43" s="182"/>
      <c r="E43" s="182"/>
      <c r="F43" s="182"/>
      <c r="G43" s="183"/>
      <c r="H43" s="184"/>
    </row>
    <row r="44" spans="1:8" ht="13.5" customHeight="1">
      <c r="A44" s="198"/>
      <c r="B44" s="105"/>
      <c r="C44" s="105"/>
      <c r="D44" s="105"/>
      <c r="E44" s="105"/>
      <c r="F44" s="105"/>
      <c r="G44" s="106"/>
      <c r="H44" s="112"/>
    </row>
    <row r="45" spans="1:8" ht="13.5" thickBot="1">
      <c r="A45" s="199"/>
      <c r="B45" s="107"/>
      <c r="C45" s="107"/>
      <c r="D45" s="107"/>
      <c r="E45" s="107"/>
      <c r="F45" s="107"/>
      <c r="G45" s="110"/>
      <c r="H45" s="114"/>
    </row>
    <row r="46" spans="1:8" s="30" customFormat="1" ht="30" customHeight="1" thickBot="1">
      <c r="A46" s="76" t="s">
        <v>1</v>
      </c>
      <c r="B46" s="108">
        <f aca="true" t="shared" si="1" ref="B46:H46">SUM(B37:B45)</f>
        <v>277910</v>
      </c>
      <c r="C46" s="108">
        <f t="shared" si="1"/>
        <v>35000</v>
      </c>
      <c r="D46" s="108">
        <f t="shared" si="1"/>
        <v>271300</v>
      </c>
      <c r="E46" s="108">
        <f t="shared" si="1"/>
        <v>605060</v>
      </c>
      <c r="F46" s="108">
        <f t="shared" si="1"/>
        <v>145600</v>
      </c>
      <c r="G46" s="108">
        <f t="shared" si="1"/>
        <v>11000</v>
      </c>
      <c r="H46" s="108">
        <f t="shared" si="1"/>
        <v>10000</v>
      </c>
    </row>
    <row r="47" spans="1:8" s="30" customFormat="1" ht="28.5" customHeight="1" thickBot="1">
      <c r="A47" s="76" t="s">
        <v>111</v>
      </c>
      <c r="B47" s="337">
        <f>B46+C46+D46+E46+F46+G46+H46</f>
        <v>1355870</v>
      </c>
      <c r="C47" s="338"/>
      <c r="D47" s="338"/>
      <c r="E47" s="338"/>
      <c r="F47" s="338"/>
      <c r="G47" s="338"/>
      <c r="H47" s="339"/>
    </row>
    <row r="48" spans="3:5" ht="13.5" customHeight="1">
      <c r="C48" s="84"/>
      <c r="D48" s="82"/>
      <c r="E48" s="85"/>
    </row>
    <row r="49" spans="3:5" ht="13.5" customHeight="1">
      <c r="C49" s="84"/>
      <c r="D49" s="86"/>
      <c r="E49" s="87"/>
    </row>
    <row r="50" spans="4:5" ht="13.5" customHeight="1">
      <c r="D50" s="88"/>
      <c r="E50" s="89"/>
    </row>
    <row r="51" spans="4:5" ht="13.5" customHeight="1">
      <c r="D51" s="90"/>
      <c r="E51" s="91"/>
    </row>
    <row r="52" spans="4:5" ht="13.5" customHeight="1">
      <c r="D52" s="82"/>
      <c r="E52" s="83"/>
    </row>
    <row r="54" spans="1:5" ht="15">
      <c r="A54" s="95"/>
      <c r="B54" s="84"/>
      <c r="C54" s="84"/>
      <c r="D54" s="96"/>
      <c r="E54" s="97"/>
    </row>
    <row r="55" spans="1:5" ht="12.75">
      <c r="A55" s="84"/>
      <c r="B55" s="84"/>
      <c r="C55" s="84"/>
      <c r="D55" s="96"/>
      <c r="E55" s="97"/>
    </row>
    <row r="56" spans="1:5" ht="17.25" customHeight="1">
      <c r="A56" s="84"/>
      <c r="B56" s="84"/>
      <c r="C56" s="84"/>
      <c r="D56" s="96"/>
      <c r="E56" s="97"/>
    </row>
    <row r="57" spans="1:5" ht="13.5" customHeight="1">
      <c r="A57" s="84"/>
      <c r="B57" s="84"/>
      <c r="C57" s="84"/>
      <c r="D57" s="96"/>
      <c r="E57" s="97"/>
    </row>
    <row r="58" spans="1:5" ht="12.75">
      <c r="A58" s="84"/>
      <c r="B58" s="84"/>
      <c r="C58" s="84"/>
      <c r="D58" s="96"/>
      <c r="E58" s="97"/>
    </row>
    <row r="59" spans="1:3" ht="12.75">
      <c r="A59" s="84"/>
      <c r="B59" s="84"/>
      <c r="C59" s="84"/>
    </row>
    <row r="60" spans="1:5" ht="12.75">
      <c r="A60" s="84"/>
      <c r="B60" s="84"/>
      <c r="C60" s="84"/>
      <c r="D60" s="96"/>
      <c r="E60" s="97"/>
    </row>
    <row r="61" spans="1:5" ht="12.75">
      <c r="A61" s="84"/>
      <c r="B61" s="84"/>
      <c r="C61" s="84"/>
      <c r="D61" s="96"/>
      <c r="E61" s="98"/>
    </row>
    <row r="62" spans="1:5" ht="12.75">
      <c r="A62" s="84"/>
      <c r="B62" s="84"/>
      <c r="C62" s="84"/>
      <c r="D62" s="96"/>
      <c r="E62" s="97"/>
    </row>
    <row r="63" spans="1:5" ht="22.5" customHeight="1">
      <c r="A63" s="84"/>
      <c r="B63" s="84"/>
      <c r="C63" s="84"/>
      <c r="D63" s="96"/>
      <c r="E63" s="92"/>
    </row>
    <row r="64" spans="4:5" ht="22.5" customHeight="1">
      <c r="D64" s="90"/>
      <c r="E64" s="93"/>
    </row>
  </sheetData>
  <sheetProtection/>
  <mergeCells count="7">
    <mergeCell ref="B47:H47"/>
    <mergeCell ref="A1:H1"/>
    <mergeCell ref="B3:H3"/>
    <mergeCell ref="B20:H20"/>
    <mergeCell ref="B22:H22"/>
    <mergeCell ref="B33:H33"/>
    <mergeCell ref="B35:H3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4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2015-12-23T11:10:19Z</cp:lastPrinted>
  <dcterms:created xsi:type="dcterms:W3CDTF">1996-10-14T23:33:28Z</dcterms:created>
  <dcterms:modified xsi:type="dcterms:W3CDTF">2015-12-23T11:11:53Z</dcterms:modified>
  <cp:category/>
  <cp:version/>
  <cp:contentType/>
  <cp:contentStatus/>
</cp:coreProperties>
</file>